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custom-properties" Target="docProps/custom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stavby" sheetId="1" r:id="rId1"/>
    <sheet name="165 - Zateplení domu v ul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'165 - Zateplení domu v ul...'!$C$138:$K$679</definedName>
    <definedName name="_xlnm.Print_Area" localSheetId="1">'165 - Zateplení domu v ul...'!$C$4:$J$76,'165 - Zateplení domu v ul...'!$C$82:$J$120,'165 - Zateplení domu v ul...'!$C$126:$K$679</definedName>
    <definedName name="_xlnm.Print_Titles" localSheetId="1">'165 - Zateplení domu v ul...'!$138:$138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679"/>
  <c r="BH679"/>
  <c r="BG679"/>
  <c r="BE679"/>
  <c r="T679"/>
  <c r="R679"/>
  <c r="P679"/>
  <c r="BI673"/>
  <c r="BH673"/>
  <c r="BG673"/>
  <c r="BE673"/>
  <c r="T673"/>
  <c r="R673"/>
  <c r="P673"/>
  <c r="BI671"/>
  <c r="BH671"/>
  <c r="BG671"/>
  <c r="BE671"/>
  <c r="T671"/>
  <c r="R671"/>
  <c r="P671"/>
  <c r="BI670"/>
  <c r="BH670"/>
  <c r="BG670"/>
  <c r="BE670"/>
  <c r="T670"/>
  <c r="R670"/>
  <c r="P670"/>
  <c r="BI669"/>
  <c r="BH669"/>
  <c r="BG669"/>
  <c r="BE669"/>
  <c r="T669"/>
  <c r="R669"/>
  <c r="P669"/>
  <c r="BI660"/>
  <c r="BH660"/>
  <c r="BG660"/>
  <c r="BE660"/>
  <c r="T660"/>
  <c r="R660"/>
  <c r="P660"/>
  <c r="BI658"/>
  <c r="BH658"/>
  <c r="BG658"/>
  <c r="BE658"/>
  <c r="T658"/>
  <c r="T657"/>
  <c r="R658"/>
  <c r="R657"/>
  <c r="P658"/>
  <c r="P657"/>
  <c r="BI655"/>
  <c r="BH655"/>
  <c r="BG655"/>
  <c r="BE655"/>
  <c r="T655"/>
  <c r="R655"/>
  <c r="P655"/>
  <c r="BI654"/>
  <c r="BH654"/>
  <c r="BG654"/>
  <c r="BE654"/>
  <c r="T654"/>
  <c r="R654"/>
  <c r="P654"/>
  <c r="BI650"/>
  <c r="BH650"/>
  <c r="BG650"/>
  <c r="BE650"/>
  <c r="T650"/>
  <c r="R650"/>
  <c r="P650"/>
  <c r="BI647"/>
  <c r="BH647"/>
  <c r="BG647"/>
  <c r="BE647"/>
  <c r="T647"/>
  <c r="R647"/>
  <c r="P647"/>
  <c r="BI643"/>
  <c r="BH643"/>
  <c r="BG643"/>
  <c r="BE643"/>
  <c r="T643"/>
  <c r="R643"/>
  <c r="P643"/>
  <c r="BI641"/>
  <c r="BH641"/>
  <c r="BG641"/>
  <c r="BE641"/>
  <c r="T641"/>
  <c r="R641"/>
  <c r="P641"/>
  <c r="BI637"/>
  <c r="BH637"/>
  <c r="BG637"/>
  <c r="BE637"/>
  <c r="T637"/>
  <c r="R637"/>
  <c r="P637"/>
  <c r="BI636"/>
  <c r="BH636"/>
  <c r="BG636"/>
  <c r="BE636"/>
  <c r="T636"/>
  <c r="R636"/>
  <c r="P636"/>
  <c r="BI635"/>
  <c r="BH635"/>
  <c r="BG635"/>
  <c r="BE635"/>
  <c r="T635"/>
  <c r="R635"/>
  <c r="P635"/>
  <c r="BI634"/>
  <c r="BH634"/>
  <c r="BG634"/>
  <c r="BE634"/>
  <c r="T634"/>
  <c r="R634"/>
  <c r="P634"/>
  <c r="BI633"/>
  <c r="BH633"/>
  <c r="BG633"/>
  <c r="BE633"/>
  <c r="T633"/>
  <c r="R633"/>
  <c r="P633"/>
  <c r="BI632"/>
  <c r="BH632"/>
  <c r="BG632"/>
  <c r="BE632"/>
  <c r="T632"/>
  <c r="R632"/>
  <c r="P632"/>
  <c r="BI628"/>
  <c r="BH628"/>
  <c r="BG628"/>
  <c r="BE628"/>
  <c r="T628"/>
  <c r="R628"/>
  <c r="P628"/>
  <c r="BI627"/>
  <c r="BH627"/>
  <c r="BG627"/>
  <c r="BE627"/>
  <c r="T627"/>
  <c r="R627"/>
  <c r="P627"/>
  <c r="BI626"/>
  <c r="BH626"/>
  <c r="BG626"/>
  <c r="BE626"/>
  <c r="T626"/>
  <c r="R626"/>
  <c r="P626"/>
  <c r="BI620"/>
  <c r="BH620"/>
  <c r="BG620"/>
  <c r="BE620"/>
  <c r="T620"/>
  <c r="R620"/>
  <c r="P620"/>
  <c r="BI614"/>
  <c r="BH614"/>
  <c r="BG614"/>
  <c r="BE614"/>
  <c r="T614"/>
  <c r="R614"/>
  <c r="P614"/>
  <c r="BI612"/>
  <c r="BH612"/>
  <c r="BG612"/>
  <c r="BE612"/>
  <c r="T612"/>
  <c r="R612"/>
  <c r="P612"/>
  <c r="BI611"/>
  <c r="BH611"/>
  <c r="BG611"/>
  <c r="BE611"/>
  <c r="T611"/>
  <c r="R611"/>
  <c r="P611"/>
  <c r="BI610"/>
  <c r="BH610"/>
  <c r="BG610"/>
  <c r="BE610"/>
  <c r="T610"/>
  <c r="R610"/>
  <c r="P610"/>
  <c r="BI609"/>
  <c r="BH609"/>
  <c r="BG609"/>
  <c r="BE609"/>
  <c r="T609"/>
  <c r="R609"/>
  <c r="P609"/>
  <c r="BI606"/>
  <c r="BH606"/>
  <c r="BG606"/>
  <c r="BE606"/>
  <c r="T606"/>
  <c r="R606"/>
  <c r="P606"/>
  <c r="BI603"/>
  <c r="BH603"/>
  <c r="BG603"/>
  <c r="BE603"/>
  <c r="T603"/>
  <c r="R603"/>
  <c r="P603"/>
  <c r="BI601"/>
  <c r="BH601"/>
  <c r="BG601"/>
  <c r="BE601"/>
  <c r="T601"/>
  <c r="R601"/>
  <c r="P601"/>
  <c r="BI598"/>
  <c r="BH598"/>
  <c r="BG598"/>
  <c r="BE598"/>
  <c r="T598"/>
  <c r="R598"/>
  <c r="P598"/>
  <c r="BI596"/>
  <c r="BH596"/>
  <c r="BG596"/>
  <c r="BE596"/>
  <c r="T596"/>
  <c r="R596"/>
  <c r="P596"/>
  <c r="BI595"/>
  <c r="BH595"/>
  <c r="BG595"/>
  <c r="BE595"/>
  <c r="T595"/>
  <c r="R595"/>
  <c r="P595"/>
  <c r="BI594"/>
  <c r="BH594"/>
  <c r="BG594"/>
  <c r="BE594"/>
  <c r="T594"/>
  <c r="R594"/>
  <c r="P594"/>
  <c r="BI591"/>
  <c r="BH591"/>
  <c r="BG591"/>
  <c r="BE591"/>
  <c r="T591"/>
  <c r="R591"/>
  <c r="P591"/>
  <c r="BI590"/>
  <c r="BH590"/>
  <c r="BG590"/>
  <c r="BE590"/>
  <c r="T590"/>
  <c r="R590"/>
  <c r="P590"/>
  <c r="BI587"/>
  <c r="BH587"/>
  <c r="BG587"/>
  <c r="BE587"/>
  <c r="T587"/>
  <c r="R587"/>
  <c r="P587"/>
  <c r="BI584"/>
  <c r="BH584"/>
  <c r="BG584"/>
  <c r="BE584"/>
  <c r="T584"/>
  <c r="R584"/>
  <c r="P584"/>
  <c r="BI580"/>
  <c r="BH580"/>
  <c r="BG580"/>
  <c r="BE580"/>
  <c r="T580"/>
  <c r="R580"/>
  <c r="P580"/>
  <c r="BI579"/>
  <c r="BH579"/>
  <c r="BG579"/>
  <c r="BE579"/>
  <c r="T579"/>
  <c r="R579"/>
  <c r="P579"/>
  <c r="BI574"/>
  <c r="BH574"/>
  <c r="BG574"/>
  <c r="BE574"/>
  <c r="T574"/>
  <c r="R574"/>
  <c r="P574"/>
  <c r="BI573"/>
  <c r="BH573"/>
  <c r="BG573"/>
  <c r="BE573"/>
  <c r="T573"/>
  <c r="R573"/>
  <c r="P573"/>
  <c r="BI570"/>
  <c r="BH570"/>
  <c r="BG570"/>
  <c r="BE570"/>
  <c r="T570"/>
  <c r="R570"/>
  <c r="P570"/>
  <c r="BI567"/>
  <c r="BH567"/>
  <c r="BG567"/>
  <c r="BE567"/>
  <c r="T567"/>
  <c r="R567"/>
  <c r="P567"/>
  <c r="BI564"/>
  <c r="BH564"/>
  <c r="BG564"/>
  <c r="BE564"/>
  <c r="T564"/>
  <c r="R564"/>
  <c r="P564"/>
  <c r="BI563"/>
  <c r="BH563"/>
  <c r="BG563"/>
  <c r="BE563"/>
  <c r="T563"/>
  <c r="R563"/>
  <c r="P563"/>
  <c r="BI558"/>
  <c r="BH558"/>
  <c r="BG558"/>
  <c r="BE558"/>
  <c r="T558"/>
  <c r="R558"/>
  <c r="P558"/>
  <c r="BI557"/>
  <c r="BH557"/>
  <c r="BG557"/>
  <c r="BE557"/>
  <c r="T557"/>
  <c r="R557"/>
  <c r="P557"/>
  <c r="BI554"/>
  <c r="BH554"/>
  <c r="BG554"/>
  <c r="BE554"/>
  <c r="T554"/>
  <c r="R554"/>
  <c r="P554"/>
  <c r="BI551"/>
  <c r="BH551"/>
  <c r="BG551"/>
  <c r="BE551"/>
  <c r="T551"/>
  <c r="R551"/>
  <c r="P551"/>
  <c r="BI545"/>
  <c r="BH545"/>
  <c r="BG545"/>
  <c r="BE545"/>
  <c r="T545"/>
  <c r="R545"/>
  <c r="P545"/>
  <c r="BI543"/>
  <c r="BH543"/>
  <c r="BG543"/>
  <c r="BE543"/>
  <c r="T543"/>
  <c r="R543"/>
  <c r="P543"/>
  <c r="BI541"/>
  <c r="BH541"/>
  <c r="BG541"/>
  <c r="BE541"/>
  <c r="T541"/>
  <c r="R541"/>
  <c r="P541"/>
  <c r="BI540"/>
  <c r="BH540"/>
  <c r="BG540"/>
  <c r="BE540"/>
  <c r="T540"/>
  <c r="R540"/>
  <c r="P540"/>
  <c r="BI537"/>
  <c r="BH537"/>
  <c r="BG537"/>
  <c r="BE537"/>
  <c r="T537"/>
  <c r="R537"/>
  <c r="P537"/>
  <c r="BI534"/>
  <c r="BH534"/>
  <c r="BG534"/>
  <c r="BE534"/>
  <c r="T534"/>
  <c r="R534"/>
  <c r="P534"/>
  <c r="BI533"/>
  <c r="BH533"/>
  <c r="BG533"/>
  <c r="BE533"/>
  <c r="T533"/>
  <c r="R533"/>
  <c r="P533"/>
  <c r="BI530"/>
  <c r="BH530"/>
  <c r="BG530"/>
  <c r="BE530"/>
  <c r="T530"/>
  <c r="R530"/>
  <c r="P530"/>
  <c r="BI526"/>
  <c r="BH526"/>
  <c r="BG526"/>
  <c r="BE526"/>
  <c r="T526"/>
  <c r="R526"/>
  <c r="P526"/>
  <c r="BI523"/>
  <c r="BH523"/>
  <c r="BG523"/>
  <c r="BE523"/>
  <c r="T523"/>
  <c r="R523"/>
  <c r="P523"/>
  <c r="BI522"/>
  <c r="BH522"/>
  <c r="BG522"/>
  <c r="BE522"/>
  <c r="T522"/>
  <c r="R522"/>
  <c r="P522"/>
  <c r="BI519"/>
  <c r="BH519"/>
  <c r="BG519"/>
  <c r="BE519"/>
  <c r="T519"/>
  <c r="R519"/>
  <c r="P519"/>
  <c r="BI514"/>
  <c r="BH514"/>
  <c r="BG514"/>
  <c r="BE514"/>
  <c r="T514"/>
  <c r="R514"/>
  <c r="P514"/>
  <c r="BI511"/>
  <c r="BH511"/>
  <c r="BG511"/>
  <c r="BE511"/>
  <c r="T511"/>
  <c r="R511"/>
  <c r="P511"/>
  <c r="BI509"/>
  <c r="BH509"/>
  <c r="BG509"/>
  <c r="BE509"/>
  <c r="T509"/>
  <c r="R509"/>
  <c r="P509"/>
  <c r="BI506"/>
  <c r="BH506"/>
  <c r="BG506"/>
  <c r="BE506"/>
  <c r="T506"/>
  <c r="R506"/>
  <c r="P506"/>
  <c r="BI505"/>
  <c r="BH505"/>
  <c r="BG505"/>
  <c r="BE505"/>
  <c r="T505"/>
  <c r="R505"/>
  <c r="P505"/>
  <c r="BI504"/>
  <c r="BH504"/>
  <c r="BG504"/>
  <c r="BE504"/>
  <c r="T504"/>
  <c r="R504"/>
  <c r="P504"/>
  <c r="BI503"/>
  <c r="BH503"/>
  <c r="BG503"/>
  <c r="BE503"/>
  <c r="T503"/>
  <c r="R503"/>
  <c r="P503"/>
  <c r="BI499"/>
  <c r="BH499"/>
  <c r="BG499"/>
  <c r="BE499"/>
  <c r="T499"/>
  <c r="R499"/>
  <c r="P499"/>
  <c r="BI495"/>
  <c r="BH495"/>
  <c r="BG495"/>
  <c r="BE495"/>
  <c r="T495"/>
  <c r="R495"/>
  <c r="P495"/>
  <c r="BI491"/>
  <c r="BH491"/>
  <c r="BG491"/>
  <c r="BE491"/>
  <c r="T491"/>
  <c r="R491"/>
  <c r="P491"/>
  <c r="BI483"/>
  <c r="BH483"/>
  <c r="BG483"/>
  <c r="BE483"/>
  <c r="T483"/>
  <c r="R483"/>
  <c r="P483"/>
  <c r="BI480"/>
  <c r="BH480"/>
  <c r="BG480"/>
  <c r="BE480"/>
  <c r="T480"/>
  <c r="R480"/>
  <c r="P480"/>
  <c r="BI477"/>
  <c r="BH477"/>
  <c r="BG477"/>
  <c r="BE477"/>
  <c r="T477"/>
  <c r="R477"/>
  <c r="P477"/>
  <c r="BI474"/>
  <c r="BH474"/>
  <c r="BG474"/>
  <c r="BE474"/>
  <c r="T474"/>
  <c r="R474"/>
  <c r="P474"/>
  <c r="BI470"/>
  <c r="BH470"/>
  <c r="BG470"/>
  <c r="BE470"/>
  <c r="T470"/>
  <c r="R470"/>
  <c r="P470"/>
  <c r="BI467"/>
  <c r="BH467"/>
  <c r="BG467"/>
  <c r="BE467"/>
  <c r="T467"/>
  <c r="R467"/>
  <c r="P467"/>
  <c r="BI465"/>
  <c r="BH465"/>
  <c r="BG465"/>
  <c r="BE465"/>
  <c r="T465"/>
  <c r="R465"/>
  <c r="P465"/>
  <c r="BI464"/>
  <c r="BH464"/>
  <c r="BG464"/>
  <c r="BE464"/>
  <c r="T464"/>
  <c r="R464"/>
  <c r="P464"/>
  <c r="BI463"/>
  <c r="BH463"/>
  <c r="BG463"/>
  <c r="BE463"/>
  <c r="T463"/>
  <c r="R463"/>
  <c r="P463"/>
  <c r="BI462"/>
  <c r="BH462"/>
  <c r="BG462"/>
  <c r="BE462"/>
  <c r="T462"/>
  <c r="R462"/>
  <c r="P462"/>
  <c r="BI461"/>
  <c r="BH461"/>
  <c r="BG461"/>
  <c r="BE461"/>
  <c r="T461"/>
  <c r="R461"/>
  <c r="P461"/>
  <c r="BI459"/>
  <c r="BH459"/>
  <c r="BG459"/>
  <c r="BE459"/>
  <c r="T459"/>
  <c r="R459"/>
  <c r="P459"/>
  <c r="BI455"/>
  <c r="BH455"/>
  <c r="BG455"/>
  <c r="BE455"/>
  <c r="T455"/>
  <c r="R455"/>
  <c r="P455"/>
  <c r="BI451"/>
  <c r="BH451"/>
  <c r="BG451"/>
  <c r="BE451"/>
  <c r="T451"/>
  <c r="R451"/>
  <c r="P451"/>
  <c r="BI448"/>
  <c r="BH448"/>
  <c r="BG448"/>
  <c r="BE448"/>
  <c r="T448"/>
  <c r="R448"/>
  <c r="P448"/>
  <c r="BI443"/>
  <c r="BH443"/>
  <c r="BG443"/>
  <c r="BE443"/>
  <c r="T443"/>
  <c r="T442"/>
  <c r="R443"/>
  <c r="R442"/>
  <c r="P443"/>
  <c r="P442"/>
  <c r="BI440"/>
  <c r="BH440"/>
  <c r="BG440"/>
  <c r="BE440"/>
  <c r="T440"/>
  <c r="T439"/>
  <c r="R440"/>
  <c r="R439"/>
  <c r="P440"/>
  <c r="P439"/>
  <c r="BI438"/>
  <c r="BH438"/>
  <c r="BG438"/>
  <c r="BE438"/>
  <c r="T438"/>
  <c r="R438"/>
  <c r="P438"/>
  <c r="BI436"/>
  <c r="BH436"/>
  <c r="BG436"/>
  <c r="BE436"/>
  <c r="T436"/>
  <c r="R436"/>
  <c r="P436"/>
  <c r="BI435"/>
  <c r="BH435"/>
  <c r="BG435"/>
  <c r="BE435"/>
  <c r="T435"/>
  <c r="R435"/>
  <c r="P435"/>
  <c r="BI434"/>
  <c r="BH434"/>
  <c r="BG434"/>
  <c r="BE434"/>
  <c r="T434"/>
  <c r="R434"/>
  <c r="P434"/>
  <c r="BI433"/>
  <c r="BH433"/>
  <c r="BG433"/>
  <c r="BE433"/>
  <c r="T433"/>
  <c r="R433"/>
  <c r="P433"/>
  <c r="BI431"/>
  <c r="BH431"/>
  <c r="BG431"/>
  <c r="BE431"/>
  <c r="T431"/>
  <c r="R431"/>
  <c r="P431"/>
  <c r="BI428"/>
  <c r="BH428"/>
  <c r="BG428"/>
  <c r="BE428"/>
  <c r="T428"/>
  <c r="R428"/>
  <c r="P428"/>
  <c r="BI424"/>
  <c r="BH424"/>
  <c r="BG424"/>
  <c r="BE424"/>
  <c r="T424"/>
  <c r="R424"/>
  <c r="P424"/>
  <c r="BI421"/>
  <c r="BH421"/>
  <c r="BG421"/>
  <c r="BE421"/>
  <c r="T421"/>
  <c r="R421"/>
  <c r="P421"/>
  <c r="BI417"/>
  <c r="BH417"/>
  <c r="BG417"/>
  <c r="BE417"/>
  <c r="T417"/>
  <c r="R417"/>
  <c r="P417"/>
  <c r="BI414"/>
  <c r="BH414"/>
  <c r="BG414"/>
  <c r="BE414"/>
  <c r="T414"/>
  <c r="R414"/>
  <c r="P414"/>
  <c r="BI410"/>
  <c r="BH410"/>
  <c r="BG410"/>
  <c r="BE410"/>
  <c r="T410"/>
  <c r="R410"/>
  <c r="P410"/>
  <c r="BI406"/>
  <c r="BH406"/>
  <c r="BG406"/>
  <c r="BE406"/>
  <c r="T406"/>
  <c r="R406"/>
  <c r="P406"/>
  <c r="BI402"/>
  <c r="BH402"/>
  <c r="BG402"/>
  <c r="BE402"/>
  <c r="T402"/>
  <c r="R402"/>
  <c r="P402"/>
  <c r="BI399"/>
  <c r="BH399"/>
  <c r="BG399"/>
  <c r="BE399"/>
  <c r="T399"/>
  <c r="R399"/>
  <c r="P399"/>
  <c r="BI398"/>
  <c r="BH398"/>
  <c r="BG398"/>
  <c r="BE398"/>
  <c r="T398"/>
  <c r="R398"/>
  <c r="P398"/>
  <c r="BI395"/>
  <c r="BH395"/>
  <c r="BG395"/>
  <c r="BE395"/>
  <c r="T395"/>
  <c r="R395"/>
  <c r="P395"/>
  <c r="BI394"/>
  <c r="BH394"/>
  <c r="BG394"/>
  <c r="BE394"/>
  <c r="T394"/>
  <c r="R394"/>
  <c r="P394"/>
  <c r="BI393"/>
  <c r="BH393"/>
  <c r="BG393"/>
  <c r="BE393"/>
  <c r="T393"/>
  <c r="R393"/>
  <c r="P393"/>
  <c r="BI392"/>
  <c r="BH392"/>
  <c r="BG392"/>
  <c r="BE392"/>
  <c r="T392"/>
  <c r="R392"/>
  <c r="P392"/>
  <c r="BI391"/>
  <c r="BH391"/>
  <c r="BG391"/>
  <c r="BE391"/>
  <c r="T391"/>
  <c r="R391"/>
  <c r="P391"/>
  <c r="BI390"/>
  <c r="BH390"/>
  <c r="BG390"/>
  <c r="BE390"/>
  <c r="T390"/>
  <c r="R390"/>
  <c r="P390"/>
  <c r="BI389"/>
  <c r="BH389"/>
  <c r="BG389"/>
  <c r="BE389"/>
  <c r="T389"/>
  <c r="R389"/>
  <c r="P389"/>
  <c r="BI388"/>
  <c r="BH388"/>
  <c r="BG388"/>
  <c r="BE388"/>
  <c r="T388"/>
  <c r="R388"/>
  <c r="P388"/>
  <c r="BI387"/>
  <c r="BH387"/>
  <c r="BG387"/>
  <c r="BE387"/>
  <c r="T387"/>
  <c r="R387"/>
  <c r="P387"/>
  <c r="BI382"/>
  <c r="BH382"/>
  <c r="BG382"/>
  <c r="BE382"/>
  <c r="T382"/>
  <c r="R382"/>
  <c r="P382"/>
  <c r="BI379"/>
  <c r="BH379"/>
  <c r="BG379"/>
  <c r="BE379"/>
  <c r="T379"/>
  <c r="R379"/>
  <c r="P379"/>
  <c r="BI378"/>
  <c r="BH378"/>
  <c r="BG378"/>
  <c r="BE378"/>
  <c r="T378"/>
  <c r="R378"/>
  <c r="P378"/>
  <c r="BI377"/>
  <c r="BH377"/>
  <c r="BG377"/>
  <c r="BE377"/>
  <c r="T377"/>
  <c r="R377"/>
  <c r="P377"/>
  <c r="BI376"/>
  <c r="BH376"/>
  <c r="BG376"/>
  <c r="BE376"/>
  <c r="T376"/>
  <c r="R376"/>
  <c r="P376"/>
  <c r="BI373"/>
  <c r="BH373"/>
  <c r="BG373"/>
  <c r="BE373"/>
  <c r="T373"/>
  <c r="R373"/>
  <c r="P373"/>
  <c r="BI367"/>
  <c r="BH367"/>
  <c r="BG367"/>
  <c r="BE367"/>
  <c r="T367"/>
  <c r="R367"/>
  <c r="P367"/>
  <c r="BI363"/>
  <c r="BH363"/>
  <c r="BG363"/>
  <c r="BE363"/>
  <c r="T363"/>
  <c r="R363"/>
  <c r="P363"/>
  <c r="BI359"/>
  <c r="BH359"/>
  <c r="BG359"/>
  <c r="BE359"/>
  <c r="T359"/>
  <c r="R359"/>
  <c r="P359"/>
  <c r="BI355"/>
  <c r="BH355"/>
  <c r="BG355"/>
  <c r="BE355"/>
  <c r="T355"/>
  <c r="R355"/>
  <c r="P355"/>
  <c r="BI352"/>
  <c r="BH352"/>
  <c r="BG352"/>
  <c r="BE352"/>
  <c r="T352"/>
  <c r="R352"/>
  <c r="P352"/>
  <c r="BI343"/>
  <c r="BH343"/>
  <c r="BG343"/>
  <c r="BE343"/>
  <c r="T343"/>
  <c r="R343"/>
  <c r="P343"/>
  <c r="BI338"/>
  <c r="BH338"/>
  <c r="BG338"/>
  <c r="BE338"/>
  <c r="T338"/>
  <c r="R338"/>
  <c r="P338"/>
  <c r="BI337"/>
  <c r="BH337"/>
  <c r="BG337"/>
  <c r="BE337"/>
  <c r="T337"/>
  <c r="R337"/>
  <c r="P337"/>
  <c r="BI336"/>
  <c r="BH336"/>
  <c r="BG336"/>
  <c r="BE336"/>
  <c r="T336"/>
  <c r="R336"/>
  <c r="P336"/>
  <c r="BI334"/>
  <c r="BH334"/>
  <c r="BG334"/>
  <c r="BE334"/>
  <c r="T334"/>
  <c r="R334"/>
  <c r="P334"/>
  <c r="BI332"/>
  <c r="BH332"/>
  <c r="BG332"/>
  <c r="BE332"/>
  <c r="T332"/>
  <c r="R332"/>
  <c r="P332"/>
  <c r="BI330"/>
  <c r="BH330"/>
  <c r="BG330"/>
  <c r="BE330"/>
  <c r="T330"/>
  <c r="R330"/>
  <c r="P330"/>
  <c r="BI328"/>
  <c r="BH328"/>
  <c r="BG328"/>
  <c r="BE328"/>
  <c r="T328"/>
  <c r="R328"/>
  <c r="P328"/>
  <c r="BI326"/>
  <c r="BH326"/>
  <c r="BG326"/>
  <c r="BE326"/>
  <c r="T326"/>
  <c r="R326"/>
  <c r="P326"/>
  <c r="BI303"/>
  <c r="BH303"/>
  <c r="BG303"/>
  <c r="BE303"/>
  <c r="T303"/>
  <c r="R303"/>
  <c r="P303"/>
  <c r="BI301"/>
  <c r="BH301"/>
  <c r="BG301"/>
  <c r="BE301"/>
  <c r="T301"/>
  <c r="R301"/>
  <c r="P301"/>
  <c r="BI298"/>
  <c r="BH298"/>
  <c r="BG298"/>
  <c r="BE298"/>
  <c r="T298"/>
  <c r="R298"/>
  <c r="P298"/>
  <c r="BI295"/>
  <c r="BH295"/>
  <c r="BG295"/>
  <c r="BE295"/>
  <c r="T295"/>
  <c r="R295"/>
  <c r="P295"/>
  <c r="BI292"/>
  <c r="BH292"/>
  <c r="BG292"/>
  <c r="BE292"/>
  <c r="T292"/>
  <c r="R292"/>
  <c r="P292"/>
  <c r="BI289"/>
  <c r="BH289"/>
  <c r="BG289"/>
  <c r="BE289"/>
  <c r="T289"/>
  <c r="R289"/>
  <c r="P289"/>
  <c r="BI287"/>
  <c r="BH287"/>
  <c r="BG287"/>
  <c r="BE287"/>
  <c r="T287"/>
  <c r="R287"/>
  <c r="P287"/>
  <c r="BI283"/>
  <c r="BH283"/>
  <c r="BG283"/>
  <c r="BE283"/>
  <c r="T283"/>
  <c r="R283"/>
  <c r="P283"/>
  <c r="BI281"/>
  <c r="BH281"/>
  <c r="BG281"/>
  <c r="BE281"/>
  <c r="T281"/>
  <c r="R281"/>
  <c r="P281"/>
  <c r="BI275"/>
  <c r="BH275"/>
  <c r="BG275"/>
  <c r="BE275"/>
  <c r="T275"/>
  <c r="R275"/>
  <c r="P275"/>
  <c r="BI273"/>
  <c r="BH273"/>
  <c r="BG273"/>
  <c r="BE273"/>
  <c r="T273"/>
  <c r="R273"/>
  <c r="P273"/>
  <c r="BI269"/>
  <c r="BH269"/>
  <c r="BG269"/>
  <c r="BE269"/>
  <c r="T269"/>
  <c r="R269"/>
  <c r="P269"/>
  <c r="BI267"/>
  <c r="BH267"/>
  <c r="BG267"/>
  <c r="BE267"/>
  <c r="T267"/>
  <c r="R267"/>
  <c r="P267"/>
  <c r="BI263"/>
  <c r="BH263"/>
  <c r="BG263"/>
  <c r="BE263"/>
  <c r="T263"/>
  <c r="R263"/>
  <c r="P263"/>
  <c r="BI261"/>
  <c r="BH261"/>
  <c r="BG261"/>
  <c r="BE261"/>
  <c r="T261"/>
  <c r="R261"/>
  <c r="P261"/>
  <c r="BI256"/>
  <c r="BH256"/>
  <c r="BG256"/>
  <c r="BE256"/>
  <c r="T256"/>
  <c r="R256"/>
  <c r="P256"/>
  <c r="BI254"/>
  <c r="BH254"/>
  <c r="BG254"/>
  <c r="BE254"/>
  <c r="T254"/>
  <c r="R254"/>
  <c r="P254"/>
  <c r="BI250"/>
  <c r="BH250"/>
  <c r="BG250"/>
  <c r="BE250"/>
  <c r="T250"/>
  <c r="R250"/>
  <c r="P250"/>
  <c r="BI249"/>
  <c r="BH249"/>
  <c r="BG249"/>
  <c r="BE249"/>
  <c r="T249"/>
  <c r="R249"/>
  <c r="P249"/>
  <c r="BI247"/>
  <c r="BH247"/>
  <c r="BG247"/>
  <c r="BE247"/>
  <c r="T247"/>
  <c r="R247"/>
  <c r="P247"/>
  <c r="BI237"/>
  <c r="BH237"/>
  <c r="BG237"/>
  <c r="BE237"/>
  <c r="T237"/>
  <c r="R237"/>
  <c r="P237"/>
  <c r="BI235"/>
  <c r="BH235"/>
  <c r="BG235"/>
  <c r="BE235"/>
  <c r="T235"/>
  <c r="R235"/>
  <c r="P235"/>
  <c r="BI233"/>
  <c r="BH233"/>
  <c r="BG233"/>
  <c r="BE233"/>
  <c r="T233"/>
  <c r="R233"/>
  <c r="P233"/>
  <c r="BI223"/>
  <c r="BH223"/>
  <c r="BG223"/>
  <c r="BE223"/>
  <c r="T223"/>
  <c r="R223"/>
  <c r="P223"/>
  <c r="BI218"/>
  <c r="BH218"/>
  <c r="BG218"/>
  <c r="BE218"/>
  <c r="T218"/>
  <c r="R218"/>
  <c r="P218"/>
  <c r="BI212"/>
  <c r="BH212"/>
  <c r="BG212"/>
  <c r="BE212"/>
  <c r="T212"/>
  <c r="R212"/>
  <c r="P212"/>
  <c r="BI204"/>
  <c r="BH204"/>
  <c r="BG204"/>
  <c r="BE204"/>
  <c r="T204"/>
  <c r="R204"/>
  <c r="P204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7"/>
  <c r="BH197"/>
  <c r="BG197"/>
  <c r="BE197"/>
  <c r="T197"/>
  <c r="R197"/>
  <c r="P197"/>
  <c r="BI191"/>
  <c r="BH191"/>
  <c r="BG191"/>
  <c r="BE191"/>
  <c r="T191"/>
  <c r="R191"/>
  <c r="P191"/>
  <c r="BI190"/>
  <c r="BH190"/>
  <c r="BG190"/>
  <c r="BE190"/>
  <c r="T190"/>
  <c r="R190"/>
  <c r="P190"/>
  <c r="BI184"/>
  <c r="BH184"/>
  <c r="BG184"/>
  <c r="BE184"/>
  <c r="T184"/>
  <c r="R184"/>
  <c r="P184"/>
  <c r="BI178"/>
  <c r="BH178"/>
  <c r="BG178"/>
  <c r="BE178"/>
  <c r="T178"/>
  <c r="R178"/>
  <c r="P178"/>
  <c r="BI174"/>
  <c r="BH174"/>
  <c r="BG174"/>
  <c r="BE174"/>
  <c r="T174"/>
  <c r="R174"/>
  <c r="P174"/>
  <c r="BI169"/>
  <c r="BH169"/>
  <c r="BG169"/>
  <c r="BE169"/>
  <c r="T169"/>
  <c r="T168"/>
  <c r="R169"/>
  <c r="R168"/>
  <c r="P169"/>
  <c r="P168"/>
  <c r="BI164"/>
  <c r="BH164"/>
  <c r="BG164"/>
  <c r="BE164"/>
  <c r="T164"/>
  <c r="R164"/>
  <c r="P164"/>
  <c r="BI163"/>
  <c r="BH163"/>
  <c r="BG163"/>
  <c r="BE163"/>
  <c r="T163"/>
  <c r="R163"/>
  <c r="P163"/>
  <c r="BI161"/>
  <c r="BH161"/>
  <c r="BG161"/>
  <c r="BE161"/>
  <c r="T161"/>
  <c r="R161"/>
  <c r="P161"/>
  <c r="BI160"/>
  <c r="BH160"/>
  <c r="BG160"/>
  <c r="BE160"/>
  <c r="T160"/>
  <c r="R160"/>
  <c r="P160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0"/>
  <c r="BH150"/>
  <c r="BG150"/>
  <c r="BE150"/>
  <c r="T150"/>
  <c r="R150"/>
  <c r="P150"/>
  <c r="BI146"/>
  <c r="BH146"/>
  <c r="BG146"/>
  <c r="BE146"/>
  <c r="T146"/>
  <c r="R146"/>
  <c r="P146"/>
  <c r="BI142"/>
  <c r="BH142"/>
  <c r="BG142"/>
  <c r="BE142"/>
  <c r="T142"/>
  <c r="R142"/>
  <c r="P142"/>
  <c r="J136"/>
  <c r="J135"/>
  <c r="F135"/>
  <c r="F133"/>
  <c r="E131"/>
  <c r="J92"/>
  <c r="J91"/>
  <c r="F91"/>
  <c r="F89"/>
  <c r="E87"/>
  <c r="J18"/>
  <c r="E18"/>
  <c r="F92"/>
  <c r="J17"/>
  <c r="J12"/>
  <c r="J89"/>
  <c r="E7"/>
  <c r="E85"/>
  <c i="1" r="L90"/>
  <c r="AM90"/>
  <c r="AM89"/>
  <c r="L89"/>
  <c r="AM87"/>
  <c r="L87"/>
  <c r="L85"/>
  <c r="L84"/>
  <c i="2" r="J654"/>
  <c r="BK635"/>
  <c r="BK633"/>
  <c r="BK610"/>
  <c r="BK609"/>
  <c r="BK591"/>
  <c r="J587"/>
  <c r="BK573"/>
  <c r="BK551"/>
  <c r="BK541"/>
  <c r="J534"/>
  <c r="J530"/>
  <c r="J511"/>
  <c r="BK503"/>
  <c r="J477"/>
  <c r="J470"/>
  <c r="BK463"/>
  <c r="BK459"/>
  <c r="BK451"/>
  <c r="J431"/>
  <c r="J421"/>
  <c r="BK392"/>
  <c r="J379"/>
  <c r="BK376"/>
  <c r="BK359"/>
  <c r="J352"/>
  <c r="BK337"/>
  <c r="J330"/>
  <c r="J303"/>
  <c r="BK295"/>
  <c r="J287"/>
  <c r="BK281"/>
  <c r="J269"/>
  <c r="J261"/>
  <c r="J223"/>
  <c r="J174"/>
  <c r="BK161"/>
  <c r="J650"/>
  <c r="BK632"/>
  <c r="J626"/>
  <c r="J611"/>
  <c r="BK598"/>
  <c r="BK595"/>
  <c r="BK587"/>
  <c r="J570"/>
  <c r="BK558"/>
  <c r="BK543"/>
  <c r="BK537"/>
  <c r="J519"/>
  <c r="J509"/>
  <c r="BK505"/>
  <c r="BK499"/>
  <c r="J467"/>
  <c r="J464"/>
  <c r="BK448"/>
  <c r="BK440"/>
  <c r="J434"/>
  <c r="BK414"/>
  <c r="BK399"/>
  <c r="J393"/>
  <c r="BK390"/>
  <c r="J378"/>
  <c r="BK373"/>
  <c r="J338"/>
  <c r="BK334"/>
  <c r="BK328"/>
  <c r="J292"/>
  <c r="BK263"/>
  <c r="J250"/>
  <c r="BK237"/>
  <c r="BK233"/>
  <c r="J212"/>
  <c r="J199"/>
  <c r="J191"/>
  <c r="BK178"/>
  <c r="J161"/>
  <c r="J160"/>
  <c r="BK150"/>
  <c r="BK673"/>
  <c r="BK670"/>
  <c r="J660"/>
  <c r="BK655"/>
  <c r="BK650"/>
  <c r="J641"/>
  <c r="BK636"/>
  <c r="BK634"/>
  <c r="J628"/>
  <c r="J620"/>
  <c r="J609"/>
  <c r="J603"/>
  <c r="BK594"/>
  <c r="J573"/>
  <c r="BK563"/>
  <c r="BK557"/>
  <c r="J541"/>
  <c r="BK523"/>
  <c r="J505"/>
  <c r="J499"/>
  <c r="BK491"/>
  <c r="BK474"/>
  <c r="BK467"/>
  <c r="J462"/>
  <c r="J459"/>
  <c r="J438"/>
  <c r="BK435"/>
  <c r="BK431"/>
  <c r="BK421"/>
  <c r="BK406"/>
  <c r="J399"/>
  <c r="J394"/>
  <c r="J390"/>
  <c r="J388"/>
  <c r="J376"/>
  <c r="J367"/>
  <c r="BK355"/>
  <c r="BK338"/>
  <c r="J328"/>
  <c r="BK301"/>
  <c r="BK287"/>
  <c r="J273"/>
  <c r="BK267"/>
  <c r="J247"/>
  <c r="BK223"/>
  <c r="BK212"/>
  <c r="BK200"/>
  <c r="BK190"/>
  <c r="J178"/>
  <c r="J169"/>
  <c r="BK157"/>
  <c r="BK142"/>
  <c r="J673"/>
  <c r="J670"/>
  <c r="BK660"/>
  <c r="J655"/>
  <c r="J637"/>
  <c r="BK627"/>
  <c r="BK620"/>
  <c r="BK611"/>
  <c r="BK606"/>
  <c r="J601"/>
  <c r="BK596"/>
  <c r="J591"/>
  <c r="BK579"/>
  <c r="BK570"/>
  <c r="BK564"/>
  <c r="J557"/>
  <c r="BK545"/>
  <c r="BK534"/>
  <c r="BK530"/>
  <c r="J523"/>
  <c r="J514"/>
  <c r="BK506"/>
  <c r="BK483"/>
  <c r="BK477"/>
  <c r="J461"/>
  <c r="J440"/>
  <c r="J435"/>
  <c r="BK433"/>
  <c r="BK424"/>
  <c r="BK410"/>
  <c r="J398"/>
  <c r="BK393"/>
  <c r="BK388"/>
  <c r="J382"/>
  <c r="J377"/>
  <c r="BK343"/>
  <c r="J332"/>
  <c r="BK303"/>
  <c r="BK289"/>
  <c r="J275"/>
  <c r="J267"/>
  <c r="BK254"/>
  <c r="J249"/>
  <c r="J237"/>
  <c r="BK204"/>
  <c r="BK197"/>
  <c r="J184"/>
  <c r="J164"/>
  <c r="BK158"/>
  <c r="BK146"/>
  <c i="1" r="AS94"/>
  <c i="2" r="BK647"/>
  <c r="J636"/>
  <c r="J632"/>
  <c r="BK612"/>
  <c r="J595"/>
  <c r="J590"/>
  <c r="BK584"/>
  <c r="BK580"/>
  <c r="BK554"/>
  <c r="J543"/>
  <c r="J537"/>
  <c r="J533"/>
  <c r="BK514"/>
  <c r="BK504"/>
  <c r="J483"/>
  <c r="J474"/>
  <c r="BK465"/>
  <c r="BK462"/>
  <c r="J455"/>
  <c r="J448"/>
  <c r="J424"/>
  <c r="BK394"/>
  <c r="BK389"/>
  <c r="BK378"/>
  <c r="BK363"/>
  <c r="J355"/>
  <c r="J343"/>
  <c r="J336"/>
  <c r="J326"/>
  <c r="J301"/>
  <c r="BK292"/>
  <c r="BK283"/>
  <c r="BK275"/>
  <c r="J263"/>
  <c r="J254"/>
  <c r="J200"/>
  <c r="J163"/>
  <c r="J156"/>
  <c r="J647"/>
  <c r="BK641"/>
  <c r="BK628"/>
  <c r="J614"/>
  <c r="J596"/>
  <c r="BK590"/>
  <c r="J580"/>
  <c r="J579"/>
  <c r="J564"/>
  <c r="J545"/>
  <c r="J540"/>
  <c r="BK522"/>
  <c r="BK511"/>
  <c r="J506"/>
  <c r="J504"/>
  <c r="J491"/>
  <c r="J465"/>
  <c r="BK455"/>
  <c r="BK443"/>
  <c r="J436"/>
  <c r="J417"/>
  <c r="J406"/>
  <c r="J395"/>
  <c r="BK391"/>
  <c r="BK387"/>
  <c r="BK377"/>
  <c r="J359"/>
  <c r="J337"/>
  <c r="BK332"/>
  <c r="BK298"/>
  <c r="J289"/>
  <c r="J256"/>
  <c r="BK249"/>
  <c r="BK235"/>
  <c r="J218"/>
  <c r="J204"/>
  <c r="J197"/>
  <c r="J190"/>
  <c r="BK164"/>
  <c r="BK160"/>
  <c r="BK156"/>
  <c r="J146"/>
  <c r="J679"/>
  <c r="J671"/>
  <c r="J669"/>
  <c r="BK658"/>
  <c r="BK654"/>
  <c r="J643"/>
  <c r="BK637"/>
  <c r="J635"/>
  <c r="J633"/>
  <c r="J627"/>
  <c r="J612"/>
  <c r="J606"/>
  <c r="BK601"/>
  <c r="J574"/>
  <c r="BK567"/>
  <c r="J558"/>
  <c r="J554"/>
  <c r="J526"/>
  <c r="J522"/>
  <c r="J503"/>
  <c r="BK495"/>
  <c r="J480"/>
  <c r="BK470"/>
  <c r="J463"/>
  <c r="BK461"/>
  <c r="J451"/>
  <c r="BK436"/>
  <c r="J433"/>
  <c r="J428"/>
  <c r="J410"/>
  <c r="J402"/>
  <c r="BK398"/>
  <c r="J392"/>
  <c r="J389"/>
  <c r="BK382"/>
  <c r="J373"/>
  <c r="J363"/>
  <c r="BK352"/>
  <c r="BK336"/>
  <c r="BK326"/>
  <c r="J298"/>
  <c r="J281"/>
  <c r="BK269"/>
  <c r="BK256"/>
  <c r="J233"/>
  <c r="BK218"/>
  <c r="BK201"/>
  <c r="BK199"/>
  <c r="BK184"/>
  <c r="BK174"/>
  <c r="J158"/>
  <c r="J150"/>
  <c r="BK679"/>
  <c r="BK671"/>
  <c r="BK669"/>
  <c r="J658"/>
  <c r="BK643"/>
  <c r="J634"/>
  <c r="BK626"/>
  <c r="BK614"/>
  <c r="J610"/>
  <c r="BK603"/>
  <c r="J598"/>
  <c r="J594"/>
  <c r="J584"/>
  <c r="BK574"/>
  <c r="J567"/>
  <c r="J563"/>
  <c r="J551"/>
  <c r="BK540"/>
  <c r="BK533"/>
  <c r="BK526"/>
  <c r="BK519"/>
  <c r="BK509"/>
  <c r="J495"/>
  <c r="BK480"/>
  <c r="BK464"/>
  <c r="J443"/>
  <c r="BK438"/>
  <c r="BK434"/>
  <c r="BK428"/>
  <c r="BK417"/>
  <c r="J414"/>
  <c r="BK402"/>
  <c r="BK395"/>
  <c r="J391"/>
  <c r="J387"/>
  <c r="BK379"/>
  <c r="BK367"/>
  <c r="J334"/>
  <c r="BK330"/>
  <c r="J295"/>
  <c r="J283"/>
  <c r="BK273"/>
  <c r="BK261"/>
  <c r="BK250"/>
  <c r="BK247"/>
  <c r="J235"/>
  <c r="J201"/>
  <c r="BK191"/>
  <c r="BK169"/>
  <c r="BK163"/>
  <c r="J157"/>
  <c r="J142"/>
  <c l="1" r="BK141"/>
  <c r="J141"/>
  <c r="J98"/>
  <c r="T141"/>
  <c r="BK173"/>
  <c r="J173"/>
  <c r="J100"/>
  <c r="R173"/>
  <c r="BK381"/>
  <c r="J381"/>
  <c r="J101"/>
  <c r="T381"/>
  <c r="P432"/>
  <c r="R432"/>
  <c r="BK447"/>
  <c r="J447"/>
  <c r="J106"/>
  <c r="R447"/>
  <c r="R441"/>
  <c r="BK460"/>
  <c r="J460"/>
  <c r="J107"/>
  <c r="P460"/>
  <c r="T460"/>
  <c r="P466"/>
  <c r="T466"/>
  <c r="P510"/>
  <c r="T510"/>
  <c r="P544"/>
  <c r="T544"/>
  <c r="P597"/>
  <c r="T597"/>
  <c r="P613"/>
  <c r="T613"/>
  <c r="R642"/>
  <c r="BK649"/>
  <c r="J649"/>
  <c r="J115"/>
  <c r="R649"/>
  <c r="R648"/>
  <c r="BK659"/>
  <c r="J659"/>
  <c r="J118"/>
  <c r="P659"/>
  <c r="P656"/>
  <c r="T659"/>
  <c r="T656"/>
  <c r="P672"/>
  <c r="R672"/>
  <c r="P141"/>
  <c r="R141"/>
  <c r="P173"/>
  <c r="T173"/>
  <c r="P381"/>
  <c r="R381"/>
  <c r="BK432"/>
  <c r="J432"/>
  <c r="J102"/>
  <c r="T432"/>
  <c r="P447"/>
  <c r="P441"/>
  <c r="T447"/>
  <c r="T441"/>
  <c r="R460"/>
  <c r="BK466"/>
  <c r="J466"/>
  <c r="J108"/>
  <c r="R466"/>
  <c r="BK510"/>
  <c r="J510"/>
  <c r="J109"/>
  <c r="R510"/>
  <c r="BK544"/>
  <c r="J544"/>
  <c r="J110"/>
  <c r="R544"/>
  <c r="BK597"/>
  <c r="J597"/>
  <c r="J111"/>
  <c r="R597"/>
  <c r="BK613"/>
  <c r="J613"/>
  <c r="J112"/>
  <c r="R613"/>
  <c r="BK642"/>
  <c r="J642"/>
  <c r="J113"/>
  <c r="P642"/>
  <c r="T642"/>
  <c r="P649"/>
  <c r="P648"/>
  <c r="T649"/>
  <c r="T648"/>
  <c r="R659"/>
  <c r="R656"/>
  <c r="BK672"/>
  <c r="J672"/>
  <c r="J119"/>
  <c r="T672"/>
  <c r="BK442"/>
  <c r="J442"/>
  <c r="J105"/>
  <c r="BK168"/>
  <c r="J168"/>
  <c r="J99"/>
  <c r="BK439"/>
  <c r="J439"/>
  <c r="J103"/>
  <c r="BK657"/>
  <c r="J657"/>
  <c r="J117"/>
  <c r="J133"/>
  <c r="BF142"/>
  <c r="BF163"/>
  <c r="BF164"/>
  <c r="BF169"/>
  <c r="BF178"/>
  <c r="BF190"/>
  <c r="BF200"/>
  <c r="BF201"/>
  <c r="BF223"/>
  <c r="BF235"/>
  <c r="BF237"/>
  <c r="BF249"/>
  <c r="BF263"/>
  <c r="BF267"/>
  <c r="BF281"/>
  <c r="BF292"/>
  <c r="BF301"/>
  <c r="BF332"/>
  <c r="BF338"/>
  <c r="BF376"/>
  <c r="BF387"/>
  <c r="BF395"/>
  <c r="BF410"/>
  <c r="BF434"/>
  <c r="BF435"/>
  <c r="BF448"/>
  <c r="BF491"/>
  <c r="BF499"/>
  <c r="BF511"/>
  <c r="BF523"/>
  <c r="BF558"/>
  <c r="BF564"/>
  <c r="BF570"/>
  <c r="BF591"/>
  <c r="BF598"/>
  <c r="BF626"/>
  <c r="BF633"/>
  <c r="BF635"/>
  <c r="BF636"/>
  <c r="BF641"/>
  <c r="BF643"/>
  <c r="BF669"/>
  <c r="E129"/>
  <c r="BF146"/>
  <c r="BF156"/>
  <c r="BF160"/>
  <c r="BF174"/>
  <c r="BF191"/>
  <c r="BF250"/>
  <c r="BF261"/>
  <c r="BF269"/>
  <c r="BF275"/>
  <c r="BF283"/>
  <c r="BF298"/>
  <c r="BF359"/>
  <c r="BF363"/>
  <c r="BF367"/>
  <c r="BF373"/>
  <c r="BF377"/>
  <c r="BF379"/>
  <c r="BF382"/>
  <c r="BF389"/>
  <c r="BF390"/>
  <c r="BF393"/>
  <c r="BF399"/>
  <c r="BF406"/>
  <c r="BF424"/>
  <c r="BF440"/>
  <c r="BF451"/>
  <c r="BF455"/>
  <c r="BF459"/>
  <c r="BF461"/>
  <c r="BF477"/>
  <c r="BF480"/>
  <c r="BF495"/>
  <c r="BF503"/>
  <c r="BF504"/>
  <c r="BF506"/>
  <c r="BF519"/>
  <c r="BF522"/>
  <c r="BF537"/>
  <c r="BF573"/>
  <c r="BF584"/>
  <c r="BF601"/>
  <c r="BF606"/>
  <c r="BF611"/>
  <c r="BF632"/>
  <c r="BF634"/>
  <c r="BF654"/>
  <c r="BF658"/>
  <c r="BF660"/>
  <c r="BF670"/>
  <c r="BF671"/>
  <c r="BF673"/>
  <c r="BF679"/>
  <c r="F136"/>
  <c r="BF150"/>
  <c r="BF158"/>
  <c r="BF184"/>
  <c r="BF197"/>
  <c r="BF212"/>
  <c r="BF233"/>
  <c r="BF247"/>
  <c r="BF254"/>
  <c r="BF273"/>
  <c r="BF287"/>
  <c r="BF289"/>
  <c r="BF295"/>
  <c r="BF336"/>
  <c r="BF337"/>
  <c r="BF355"/>
  <c r="BF392"/>
  <c r="BF394"/>
  <c r="BF398"/>
  <c r="BF402"/>
  <c r="BF431"/>
  <c r="BF433"/>
  <c r="BF436"/>
  <c r="BF438"/>
  <c r="BF463"/>
  <c r="BF465"/>
  <c r="BF470"/>
  <c r="BF483"/>
  <c r="BF505"/>
  <c r="BF509"/>
  <c r="BF514"/>
  <c r="BF526"/>
  <c r="BF563"/>
  <c r="BF567"/>
  <c r="BF574"/>
  <c r="BF579"/>
  <c r="BF595"/>
  <c r="BF596"/>
  <c r="BF610"/>
  <c r="BF612"/>
  <c r="BF614"/>
  <c r="BF620"/>
  <c r="BF627"/>
  <c r="BF637"/>
  <c r="BF647"/>
  <c r="BF157"/>
  <c r="BF161"/>
  <c r="BF199"/>
  <c r="BF204"/>
  <c r="BF218"/>
  <c r="BF256"/>
  <c r="BF303"/>
  <c r="BF326"/>
  <c r="BF328"/>
  <c r="BF330"/>
  <c r="BF334"/>
  <c r="BF343"/>
  <c r="BF352"/>
  <c r="BF378"/>
  <c r="BF388"/>
  <c r="BF391"/>
  <c r="BF414"/>
  <c r="BF417"/>
  <c r="BF421"/>
  <c r="BF428"/>
  <c r="BF443"/>
  <c r="BF462"/>
  <c r="BF464"/>
  <c r="BF467"/>
  <c r="BF474"/>
  <c r="BF530"/>
  <c r="BF533"/>
  <c r="BF534"/>
  <c r="BF540"/>
  <c r="BF541"/>
  <c r="BF543"/>
  <c r="BF545"/>
  <c r="BF551"/>
  <c r="BF554"/>
  <c r="BF557"/>
  <c r="BF580"/>
  <c r="BF587"/>
  <c r="BF590"/>
  <c r="BF594"/>
  <c r="BF603"/>
  <c r="BF609"/>
  <c r="BF628"/>
  <c r="BF650"/>
  <c r="BF655"/>
  <c r="F35"/>
  <c i="1" r="BB95"/>
  <c r="BB94"/>
  <c r="W31"/>
  <c i="2" r="F36"/>
  <c i="1" r="BC95"/>
  <c r="BC94"/>
  <c r="AY94"/>
  <c i="2" r="F37"/>
  <c i="1" r="BD95"/>
  <c r="BD94"/>
  <c r="W33"/>
  <c i="2" r="J33"/>
  <c i="1" r="AV95"/>
  <c i="2" r="F33"/>
  <c i="1" r="AZ95"/>
  <c r="AZ94"/>
  <c r="W29"/>
  <c i="2" l="1" r="R140"/>
  <c r="R139"/>
  <c r="P140"/>
  <c r="P139"/>
  <c i="1" r="AU95"/>
  <c i="2" r="T140"/>
  <c r="T139"/>
  <c r="BK140"/>
  <c r="J140"/>
  <c r="J97"/>
  <c r="BK648"/>
  <c r="J648"/>
  <c r="J114"/>
  <c r="BK656"/>
  <c r="J656"/>
  <c r="J116"/>
  <c r="BK441"/>
  <c r="J441"/>
  <c r="J104"/>
  <c i="1" r="AU94"/>
  <c r="AV94"/>
  <c r="AK29"/>
  <c i="2" r="F34"/>
  <c i="1" r="BA95"/>
  <c r="BA94"/>
  <c r="AW94"/>
  <c r="AK30"/>
  <c r="AX94"/>
  <c r="W32"/>
  <c i="2" r="J34"/>
  <c i="1" r="AW95"/>
  <c r="AT95"/>
  <c i="2" l="1" r="BK139"/>
  <c r="J139"/>
  <c r="J96"/>
  <c i="1" r="AT94"/>
  <c r="W30"/>
  <c i="2" l="1" r="J30"/>
  <c i="1" r="AG95"/>
  <c r="AG94"/>
  <c r="AK26"/>
  <c r="AK35"/>
  <c l="1" r="AN94"/>
  <c i="2" r="J39"/>
  <c i="1"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<sst xmlns="http://schemas.openxmlformats.org/spreadsheetml/2006/main">
  <si>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</si>
  <si>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</si>
  <si>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</si>
  <si>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</si>
  <si>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</si>
  <si>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{c3d6db7f-6e37-4a49-9ceb-f1859a425c9d}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</si>
  <si>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</si>
  <si>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</si>
  <si>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</si>
  <si>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</si>
  <si>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</si>
  <si>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</si>
  <si>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</si>
  <si>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</si>
  <si>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2023-10-06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</si>
  <si>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</si>
  <si>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</si>
  <si>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Snížení energetické náročnosti BD v lokalitě Nivy Dačice</t>
  </si>
  <si>
    <t>KSO:</t>
  </si>
  <si>
    <t>CC-CZ:</t>
  </si>
  <si>
    <t>Místo:</t>
  </si>
  <si>
    <t>Dačice</t>
  </si>
  <si>
    <t>Datum:</t>
  </si>
  <si>
    <t>30. 9. 2025</t>
  </si>
  <si>
    <t>Zadavatel:</t>
  </si>
  <si>
    <t>IČ:</t>
  </si>
  <si>
    <t>Město Dačice</t>
  </si>
  <si>
    <t>DIČ:</t>
  </si>
  <si>
    <t>Uchazeč:</t>
  </si>
  <si>
    <t>Vyplň údaj</t>
  </si>
  <si>
    <t>Projektant:</t>
  </si>
  <si>
    <t>Mgr.A. Miroslav Misař</t>
  </si>
  <si>
    <t>True</t>
  </si>
  <si>
    <t>Zpracovatel:</t>
  </si>
  <si>
    <t>Martin Lang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</si>
  <si>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</si>
  <si>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</si>
  <si>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</si>
  <si>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</si>
  <si>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</si>
  <si>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</si>
  <si>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</si>
  <si>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</si>
  <si>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</si>
  <si>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</si>
  <si>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</si>
  <si>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</si>
  <si>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</si>
  <si>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</si>
  <si>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</si>
  <si>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</si>
  <si>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</si>
  <si>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</si>
  <si>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</si>
  <si>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</si>
  <si>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</si>
  <si>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</si>
  <si>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</si>
  <si>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</si>
  <si>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</si>
  <si>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</si>
  <si>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</si>
  <si>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</si>
  <si>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</si>
  <si>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</si>
  <si>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</si>
  <si>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</si>
  <si>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</si>
  <si>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</si>
  <si>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</si>
  <si>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</si>
  <si>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</si>
  <si>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</si>
  <si>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</si>
  <si>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</si>
  <si>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</si>
  <si>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</si>
  <si>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</si>
  <si>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</si>
  <si>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</si>
  <si>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</si>
  <si>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165</t>
  </si>
  <si>
    <t>Zateplení domu v ulici Nivy čp.165</t>
  </si>
  <si>
    <t>STA</t>
  </si>
  <si>
    <t>1</t>
  </si>
  <si>
    <t>{78272055-b634-43da-8aec-32965888ec75}</t>
  </si>
  <si>
    <t>KRYCÍ LIST SOUPISU PRACÍ</t>
  </si>
  <si>
    <t>Objekt:</t>
  </si>
  <si>
    <t>165 - Zateplení domu v ulici Nivy čp.165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</si>
  <si>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</si>
  <si>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</si>
  <si>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</si>
  <si>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</si>
  <si>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</si>
  <si>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</si>
  <si>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</si>
  <si>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</si>
  <si>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</si>
  <si>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</si>
  <si>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</si>
  <si>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</si>
  <si>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</si>
  <si>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</si>
  <si>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</si>
  <si>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kanalizace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</si>
  <si>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</si>
  <si>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</si>
  <si>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</si>
  <si>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</si>
  <si>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</si>
  <si>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</si>
  <si>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</si>
  <si>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21-M - Elektromontáže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</si>
  <si>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</si>
  <si>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</si>
  <si>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</si>
  <si>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</si>
  <si>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</si>
  <si>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</si>
  <si>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</si>
  <si>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</si>
  <si>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</si>
  <si>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</si>
  <si>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</si>
  <si>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</si>
  <si>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</si>
  <si>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</si>
  <si>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</si>
  <si>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</si>
  <si>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</si>
  <si>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</si>
  <si>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</si>
  <si>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</si>
  <si>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</si>
  <si>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</si>
  <si>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113107130</t>
  </si>
  <si>
    <t>Odstranění podkladů nebo krytů ručně s přemístěním hmot na skládku na vzdálenost do 3 m nebo s naložením na dopravní prostředek z betonu prostého, o tl. vrstvy do 100 mm</t>
  </si>
  <si>
    <t>m2</t>
  </si>
  <si>
    <t>CS ÚRS 2025 02</t>
  </si>
  <si>
    <t>4</t>
  </si>
  <si>
    <t>2</t>
  </si>
  <si>
    <t>-727944785</t>
  </si>
  <si>
    <t>VV</t>
  </si>
  <si>
    <t>okapový chodník - štít</t>
  </si>
  <si>
    <t>13,435*0,80</t>
  </si>
  <si>
    <t>Součet</t>
  </si>
  <si>
    <t>132212131</t>
  </si>
  <si>
    <t>Hloubení nezapažených rýh šířky do 800 mm ručně s urovnáním dna do předepsaného profilu a spádu v hornině třídy těžitelnosti I skupiny 3 soudržných</t>
  </si>
  <si>
    <t>m3</t>
  </si>
  <si>
    <t>-575534561</t>
  </si>
  <si>
    <t>odkop pro izolaci</t>
  </si>
  <si>
    <t>0,60*0,75*(2*12,40+13,435)</t>
  </si>
  <si>
    <t>3</t>
  </si>
  <si>
    <t>162211311</t>
  </si>
  <si>
    <t>Vodorovné přemístění výkopku nebo sypaniny stavebním kolečkem s vyprázdněním kolečka na hromady nebo do dopravního prostředku na vzdálenost do 10 m z horniny třídy těžitelnosti I, skupiny 1 až 3</t>
  </si>
  <si>
    <t>1473619615</t>
  </si>
  <si>
    <t>výkop</t>
  </si>
  <si>
    <t>17,206</t>
  </si>
  <si>
    <t>odpočet zásyp</t>
  </si>
  <si>
    <t>-11,471</t>
  </si>
  <si>
    <t>162211319</t>
  </si>
  <si>
    <t>Vodorovné přemístění výkopku nebo sypaniny stavebním kolečkem s vyprázdněním kolečka na hromady nebo do dopravního prostředku na vzdálenost do 10 m Příplatek za každých dalších 10 m k ceně -1311</t>
  </si>
  <si>
    <t>-798233180</t>
  </si>
  <si>
    <t>5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</si>
  <si>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</si>
  <si>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</si>
  <si>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-474836298</t>
  </si>
  <si>
    <t>6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</si>
  <si>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</si>
  <si>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</si>
  <si>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-1462164344</t>
  </si>
  <si>
    <t>5,735*5 'Přepočtené koeficientem množství</t>
  </si>
  <si>
    <t>7</t>
  </si>
  <si>
    <t>167111101</t>
  </si>
  <si>
    <t>Nakládání, skládání a překládání neulehlého výkopku nebo sypaniny ručně nakládání, z hornin třídy těžitelnosti I, skupiny 1 až 3</t>
  </si>
  <si>
    <t>-1203047333</t>
  </si>
  <si>
    <t>8</t>
  </si>
  <si>
    <t>171201221</t>
  </si>
  <si>
    <t>Poplatek za uložení stavebního odpadu na skládce (skládkovné) zeminy a kamení zatříděného do Katalogu odpadů pod kódem 17 05 04</t>
  </si>
  <si>
    <t>t</t>
  </si>
  <si>
    <t>-151552304</t>
  </si>
  <si>
    <t>5,735*1,8 'Přepočtené koeficientem množství</t>
  </si>
  <si>
    <t>9</t>
  </si>
  <si>
    <t>171251201</t>
  </si>
  <si>
    <t>Uložení sypaniny na skládky nebo meziskládky bez hutnění s upravením uložené sypaniny do předepsaného tvaru</t>
  </si>
  <si>
    <t>-577954246</t>
  </si>
  <si>
    <t>10</t>
  </si>
  <si>
    <t>174111101</t>
  </si>
  <si>
    <t>Zásyp sypaninou z jakékoliv horniny ručně s uložením výkopku ve vrstvách se zhutněním jam, šachet, rýh nebo kolem objektů v těchto vykopávkách</t>
  </si>
  <si>
    <t>-1778076628</t>
  </si>
  <si>
    <t>po provedení zateplení</t>
  </si>
  <si>
    <t>0,40*0,75*(2*12,40+13,435)</t>
  </si>
  <si>
    <t>Komunikace pozemní</t>
  </si>
  <si>
    <t>11</t>
  </si>
  <si>
    <t>596811220</t>
  </si>
  <si>
    <t>Kladení dlažby z betonových nebo kameninových dlaždic komunikací pro pěší s vyplněním spár a se smetením přebytečného materiálu na vzdálenost do 3 m s ložem z kameniva těženého tl. do 30 mm velikosti dlaždic přes 0,09 m2 do 0,25 m2, pro plochy do 50 m2</t>
  </si>
  <si>
    <t>1182519839</t>
  </si>
  <si>
    <t>zpětné položení vybourané stávající dlažby okapový chodník podélné stěny</t>
  </si>
  <si>
    <t>6,20</t>
  </si>
  <si>
    <t>Úpravy povrchů, podlahy a osazování výplní</t>
  </si>
  <si>
    <t>612325302</t>
  </si>
  <si>
    <t>Vápenocementová omítka ostění nebo nadpraží štuková dvouvrstvá</t>
  </si>
  <si>
    <t>692330929</t>
  </si>
  <si>
    <t>0,20*(1*(1,00+2*2,40)+1*(2,15+2*2,40))</t>
  </si>
  <si>
    <t>0,20*(3*(0,50+2*1,00)+1*(2,00+2*0,50)+10*(1,00+2*1,50)+6*(2,00+2*1,50))</t>
  </si>
  <si>
    <t>13</t>
  </si>
  <si>
    <t>619995001</t>
  </si>
  <si>
    <t>Začištění omítek (s dodáním hmot) kolem oken, dveří, podlah, obkladů apod.</t>
  </si>
  <si>
    <t>m</t>
  </si>
  <si>
    <t>-50592830</t>
  </si>
  <si>
    <t>pod parapetem</t>
  </si>
  <si>
    <t>3*0,50+1*2,00+10*1,00+6*2,00</t>
  </si>
  <si>
    <t>schodišťová stěna</t>
  </si>
  <si>
    <t>2,15+2*4,40</t>
  </si>
  <si>
    <t>14</t>
  </si>
  <si>
    <t>621142001</t>
  </si>
  <si>
    <t>Pletivo vnějších ploch v ploše nebo pruzích, na plném podkladu sklovláknité vtlačené do tmelu podhledů</t>
  </si>
  <si>
    <t>262336944</t>
  </si>
  <si>
    <t>hlavní vstup</t>
  </si>
  <si>
    <t>1,70*2,15</t>
  </si>
  <si>
    <t>ostění plastových dveří</t>
  </si>
  <si>
    <t>1,00*0,35</t>
  </si>
  <si>
    <t>15</t>
  </si>
  <si>
    <t>621151031</t>
  </si>
  <si>
    <t>Penetrační nátěr vnějších pastovitých tenkovrstvých omítek silikonový podhledů</t>
  </si>
  <si>
    <t>228589778</t>
  </si>
  <si>
    <t>16</t>
  </si>
  <si>
    <t>621231121</t>
  </si>
  <si>
    <t>Montáž kontaktního zateplení lepením a mechanickým kotvením z desek z fenolické pěny (dodávka ve specifikaci) na vnější podhledy, na podklad betonový nebo z lehčeného betonu nebo keramický, tloušťky desek přes 80 do 120 mm</t>
  </si>
  <si>
    <t>722687898</t>
  </si>
  <si>
    <t>17</t>
  </si>
  <si>
    <t>M</t>
  </si>
  <si>
    <t>28376807</t>
  </si>
  <si>
    <t>deska fenolická tepelně izolační fasádní λ=0,020 tl 90mm</t>
  </si>
  <si>
    <t>2022917808</t>
  </si>
  <si>
    <t>4,005*1,05 'Přepočtené koeficientem množství</t>
  </si>
  <si>
    <t>18</t>
  </si>
  <si>
    <t>621251107</t>
  </si>
  <si>
    <t>Montáž kontaktního zateplení lepením a mechanickým kotvením Příplatek k cenám za zápustnou montáž kotev s použitím tepelněizolačních zátek na vnější podhledy z fenolické pěny</t>
  </si>
  <si>
    <t>506324838</t>
  </si>
  <si>
    <t>19</t>
  </si>
  <si>
    <t>621541012</t>
  </si>
  <si>
    <t>Omítka tenkovrstvá silikonsilikátová vnějších ploch probarvená bez penetrace, zatíraná (škrábaná), tloušťky 1,5 mm podhledů</t>
  </si>
  <si>
    <t>357756025</t>
  </si>
  <si>
    <t>20</t>
  </si>
  <si>
    <t>622131121</t>
  </si>
  <si>
    <t>Podkladní a spojovací vrstva vnějších omítaných ploch penetrace nanášená ručně stěn</t>
  </si>
  <si>
    <t>536778792</t>
  </si>
  <si>
    <t>3,665+22,065+313,132</t>
  </si>
  <si>
    <t>622142001</t>
  </si>
  <si>
    <t>Pletivo vnějších ploch v ploše nebo pruzích, na plném podkladu sklovláknité vtlačené do tmelu stěn</t>
  </si>
  <si>
    <t>-913184578</t>
  </si>
  <si>
    <t>kolem hlavního vstupu</t>
  </si>
  <si>
    <t>0,50*(3,15+2*2,10)+1,70*2*2,40</t>
  </si>
  <si>
    <t>2*2,40*0,35</t>
  </si>
  <si>
    <t>římsa č.103 a parapet č.107</t>
  </si>
  <si>
    <t>(12,50+1,00)*0,35</t>
  </si>
  <si>
    <t>22</t>
  </si>
  <si>
    <t>622151001</t>
  </si>
  <si>
    <t>Penetrační nátěr vnějších pastovitých tenkovrstvých omítek akrylátový stěn</t>
  </si>
  <si>
    <t>-1459192981</t>
  </si>
  <si>
    <t>sokl - soklový polystyren tl.160mm</t>
  </si>
  <si>
    <t>0,80*4,40/2+0,20*5,20/2</t>
  </si>
  <si>
    <t>(0,60+0,80)/2*4,60+0,40*3,20+(0,90+1,60)/2*4,10</t>
  </si>
  <si>
    <t>(0,20+0,60)*12,45+0,20*1,00</t>
  </si>
  <si>
    <t>23</t>
  </si>
  <si>
    <t>622151031</t>
  </si>
  <si>
    <t>Penetrační nátěr vnějších pastovitých tenkovrstvých omítek silikonový stěn</t>
  </si>
  <si>
    <t>1781641897</t>
  </si>
  <si>
    <t>269,617+14,50+1,82+18,125+9,84+0,91</t>
  </si>
  <si>
    <t>(1*(1,00+2*2,40)+1*(2,15+2*2,40))*0,20</t>
  </si>
  <si>
    <t>(3*(0,50+2*1,00)+1*(2,00+2*0,50)+10*(1,00+2*1,50)+6*(2,00+2*1,50)+1*(2,15+2*4,40)+1*(2,15+2*0,75))*0,20</t>
  </si>
  <si>
    <t>24</t>
  </si>
  <si>
    <t>622211031</t>
  </si>
  <si>
    <t>Montáž kontaktního zateplení lepením a mechanickým kotvením z polystyrenových desek (dodávka ve specifikaci) na vnější stěny, na podklad betonový nebo z lehčeného betonu, z tvárnic keramických nebo vápenopískových, tloušťky desek přes 120 do 160 mm</t>
  </si>
  <si>
    <t>-1530496965</t>
  </si>
  <si>
    <t>(1,40+0,60)/2*4,40+(0,60+0,80)/2*5,20</t>
  </si>
  <si>
    <t>(1,20+1,40)/2*4,60+1,00*3,20+(1,50+2,10)/2*4,10</t>
  </si>
  <si>
    <t>(0,80+1,20)*12,45+0,20*1,60</t>
  </si>
  <si>
    <t>Mezisoučet</t>
  </si>
  <si>
    <t>sokl - extrudovaný polystyren tl.160mm v místě vstupu</t>
  </si>
  <si>
    <t>0,90*1,00*2</t>
  </si>
  <si>
    <t>25</t>
  </si>
  <si>
    <t>28376021</t>
  </si>
  <si>
    <t>deska perimetrická fasádní soklová 150kPa λ=0,035 tl 160mm</t>
  </si>
  <si>
    <t>662188729</t>
  </si>
  <si>
    <t>49,82*1,05 'Přepočtené koeficientem množství</t>
  </si>
  <si>
    <t>26</t>
  </si>
  <si>
    <t>28376447</t>
  </si>
  <si>
    <t>deska XPS hrana rovná a strukturovaný povrch 300kPA λ=0,035 tl 160mm</t>
  </si>
  <si>
    <t>-68876492</t>
  </si>
  <si>
    <t>1,8*1,05 'Přepočtené koeficientem množství</t>
  </si>
  <si>
    <t>27</t>
  </si>
  <si>
    <t>622211041</t>
  </si>
  <si>
    <t>Montáž kontaktního zateplení lepením a mechanickým kotvením z polystyrenových desek (dodávka ve specifikaci) na vnější stěny, na podklad betonový nebo z lehčeného betonu, z tvárnic keramických nebo vápenopískových, tloušťky desek přes 160 do 200 mm</t>
  </si>
  <si>
    <t>-2030995861</t>
  </si>
  <si>
    <t>plocha</t>
  </si>
  <si>
    <t>9,00*11,65</t>
  </si>
  <si>
    <t>9,00*11,80+0,50*3,30</t>
  </si>
  <si>
    <t>9,00*12,45</t>
  </si>
  <si>
    <t>odpočet otvory</t>
  </si>
  <si>
    <t>-1*(1,00*2,40+2,15*2,40)</t>
  </si>
  <si>
    <t>-1*(3*0,50*1,00+2*2,00*0,50+10*1,00*1,50+6*2,00*1,50)</t>
  </si>
  <si>
    <t>-1*(2,15*4,40+2,15*0,75)</t>
  </si>
  <si>
    <t>28</t>
  </si>
  <si>
    <t>28376080</t>
  </si>
  <si>
    <t>deska EPS grafitová fasádní λ=0,030-0,031 tl 180mm</t>
  </si>
  <si>
    <t>552649444</t>
  </si>
  <si>
    <t>269,617*1,05 'Přepočtené koeficientem množství</t>
  </si>
  <si>
    <t>29</t>
  </si>
  <si>
    <t>R-mat01</t>
  </si>
  <si>
    <t>Budka do zateplení pro rorýse / netopýr dvoukomorová 2R 800 x 190 x 150mm</t>
  </si>
  <si>
    <t>kus</t>
  </si>
  <si>
    <t>2129381149</t>
  </si>
  <si>
    <t>30</t>
  </si>
  <si>
    <t>622211061</t>
  </si>
  <si>
    <t>Montáž kontaktního zateplení lepením a mechanickým kotvením z polystyrenových desek (dodávka ve specifikaci) na vnější stěny, na podklad betonový nebo z lehčeného betonu, z tvárnic keramických nebo vápenopískových, tloušťky desek přes 240 mm</t>
  </si>
  <si>
    <t>-667260273</t>
  </si>
  <si>
    <t>vyrovnání tl.zdiva EPS grafit tl.180-400mm</t>
  </si>
  <si>
    <t>0,40*(2*11,90+12,45)</t>
  </si>
  <si>
    <t>31</t>
  </si>
  <si>
    <t>28375829</t>
  </si>
  <si>
    <t>deska EPS grafitová fasádní λ=0,032</t>
  </si>
  <si>
    <t>910278144</t>
  </si>
  <si>
    <t>14,5*0,35 'Přepočtené koeficientem množství</t>
  </si>
  <si>
    <t>32</t>
  </si>
  <si>
    <t>622212011</t>
  </si>
  <si>
    <t>Montáž kontaktního zateplení vnějšího ostění, nadpraží nebo parapetu lepením z polystyrenových desek (dodávka ve specifikaci) hloubky špalet do 200 mm, tloušťky desek přes 40 do 80 mm</t>
  </si>
  <si>
    <t>1886066312</t>
  </si>
  <si>
    <t>1*(1,00+2*2,40)+1*(2,15+2*2,40)</t>
  </si>
  <si>
    <t>3*(0,50+2*1,00)+1*(2,00+2*0,50)+10*(1,00+2*1,50)+6*(2,00+2*1,50)+1*(2,15+2*4,40)+1*(2,15+2*0,75)</t>
  </si>
  <si>
    <t>3*0,50+1*2,00+10*1,00+6*2,00+2*2,15</t>
  </si>
  <si>
    <t>33</t>
  </si>
  <si>
    <t>28376073</t>
  </si>
  <si>
    <t>deska EPS grafitová fasádní λ=0,030-0,031 tl 50mm</t>
  </si>
  <si>
    <t>-928758294</t>
  </si>
  <si>
    <t>137,65*0,25 'Přepočtené koeficientem množství</t>
  </si>
  <si>
    <t>34</t>
  </si>
  <si>
    <t>622212021</t>
  </si>
  <si>
    <t>Montáž kontaktního zateplení vnějšího ostění, nadpraží nebo parapetu lepením z polystyrenových desek (dodávka ve specifikaci) hloubky špalet do 200 mm, tloušťky desek přes 80 do 120 mm</t>
  </si>
  <si>
    <t>-2067132600</t>
  </si>
  <si>
    <t xml:space="preserve">vyrovnání ostění  - zadní vchod</t>
  </si>
  <si>
    <t>2*9,10</t>
  </si>
  <si>
    <t>35</t>
  </si>
  <si>
    <t>28376077</t>
  </si>
  <si>
    <t>deska EPS grafitová fasádní λ=0,030-0,031 tl 120mm</t>
  </si>
  <si>
    <t>-97039176</t>
  </si>
  <si>
    <t>18,2*0,1 'Přepočtené koeficientem množství</t>
  </si>
  <si>
    <t>36</t>
  </si>
  <si>
    <t>622221061</t>
  </si>
  <si>
    <t>Montáž kontaktního zateplení lepením a mechanickým kotvením z desek minerální vlny s podélnou orientací vláken nebo kombinovaných (dodávka ve specifikaci) na vnější stěny, na podklad betonový nebo z lehčeného betonu, z tvárnic keramických nebo vápenopískových, tloušťky desek přes 240 mm</t>
  </si>
  <si>
    <t>-161880166</t>
  </si>
  <si>
    <t>vyrovnání tl.zdiva tl.180-400mm</t>
  </si>
  <si>
    <t>0,50*(2*11,90+12,45)</t>
  </si>
  <si>
    <t>37</t>
  </si>
  <si>
    <t>63142031.1</t>
  </si>
  <si>
    <t>deska tepelně izolační minerální kontaktních fasád podélné vlákno λ=0,035-0,036 tl 200mm</t>
  </si>
  <si>
    <t>1149525229</t>
  </si>
  <si>
    <t>18,125*0,45 'Přepočtené koeficientem množství</t>
  </si>
  <si>
    <t>38</t>
  </si>
  <si>
    <t>622231111</t>
  </si>
  <si>
    <t>Montáž kontaktního zateplení lepením a mechanickým kotvením z desek z fenolické pěny (dodávka ve specifikaci) na vnější stěny, na podklad betonový nebo z lehčeného betonu, z tvárnic keramických nebo vápenopískových, tloušťky desek přes 40 do 80 mm</t>
  </si>
  <si>
    <t>530718252</t>
  </si>
  <si>
    <t>vstup</t>
  </si>
  <si>
    <t>1,70*2*2,40</t>
  </si>
  <si>
    <t>plastové dveře</t>
  </si>
  <si>
    <t>39</t>
  </si>
  <si>
    <t>28376803</t>
  </si>
  <si>
    <t>deska fenolická tepelně izolační fasádní λ=0,020 tl 50mm</t>
  </si>
  <si>
    <t>48349261</t>
  </si>
  <si>
    <t>9,84*1,05 'Přepočtené koeficientem množství</t>
  </si>
  <si>
    <t>40</t>
  </si>
  <si>
    <t>1517777388</t>
  </si>
  <si>
    <t>v místě HUP - tl.0-180mm - desky budou seřezány</t>
  </si>
  <si>
    <t>0,70*1,30</t>
  </si>
  <si>
    <t>41</t>
  </si>
  <si>
    <t>28376450</t>
  </si>
  <si>
    <t>deska XPS hrana polodrážková a hladký povrch 300kPA λ=0,035 tl 180mm</t>
  </si>
  <si>
    <t>-439087626</t>
  </si>
  <si>
    <t>0,91*1,05 'Přepočtené koeficientem množství</t>
  </si>
  <si>
    <t>42</t>
  </si>
  <si>
    <t>622251101</t>
  </si>
  <si>
    <t>Montáž kontaktního zateplení lepením a mechanickým kotvením Příplatek k cenám za zápustnou montáž kotev s použitím tepelněizolačních zátek na vnější stěny z polystyrenu</t>
  </si>
  <si>
    <t>-87604513</t>
  </si>
  <si>
    <t>51,62+269,617+14,50+34,413+1,82</t>
  </si>
  <si>
    <t>43</t>
  </si>
  <si>
    <t>622251105</t>
  </si>
  <si>
    <t>Montáž kontaktního zateplení lepením a mechanickým kotvením Příplatek k cenám za zápustnou montáž kotev s použitím tepelněizolačních zátek na vnější stěny z minerální vlny</t>
  </si>
  <si>
    <t>148316203</t>
  </si>
  <si>
    <t>18,125</t>
  </si>
  <si>
    <t>44</t>
  </si>
  <si>
    <t>622251107</t>
  </si>
  <si>
    <t>Montáž kontaktního zateplení lepením a mechanickým kotvením Příplatek k cenám za zápustnou montáž kotev s použitím tepelněizolačních zátek na vnější stěny z fenolické pěny</t>
  </si>
  <si>
    <t>347686938</t>
  </si>
  <si>
    <t>9,84+0,91</t>
  </si>
  <si>
    <t>45</t>
  </si>
  <si>
    <t>622252001</t>
  </si>
  <si>
    <t>Montáž profilů kontaktního zateplení zakládacích soklových připevněných hmoždinkami</t>
  </si>
  <si>
    <t>840064392</t>
  </si>
  <si>
    <t>11,90+12,435+11,90</t>
  </si>
  <si>
    <t>46</t>
  </si>
  <si>
    <t>59051655</t>
  </si>
  <si>
    <t>profil zakládací Al tl 0,7mm pro ETICS pro izolant tl 180mm</t>
  </si>
  <si>
    <t>-1841404017</t>
  </si>
  <si>
    <t>36,235*1,05 'Přepočtené koeficientem množství</t>
  </si>
  <si>
    <t>47</t>
  </si>
  <si>
    <t>622252002</t>
  </si>
  <si>
    <t>Montáž profilů kontaktního zateplení ostatních stěnových, dilatačních apod. lepených do tmelu</t>
  </si>
  <si>
    <t>-1750440726</t>
  </si>
  <si>
    <t>rohové</t>
  </si>
  <si>
    <t>10,50+9,20+2*9,80</t>
  </si>
  <si>
    <t>2*2,40+2*2,40+3*2*1,00+2*2*0,50+10*2*1,50+6*2*1,50+1*2*4,40+1*2*0,75</t>
  </si>
  <si>
    <t>okenní</t>
  </si>
  <si>
    <t>z vnější strany</t>
  </si>
  <si>
    <t>z vnitřní strany</t>
  </si>
  <si>
    <t>12,75+95,10</t>
  </si>
  <si>
    <t>nadpraží</t>
  </si>
  <si>
    <t>1,00+2,15+3*0,50+1*2,00+10*1,00+6*2,00+2*2,15</t>
  </si>
  <si>
    <t>parapetní</t>
  </si>
  <si>
    <t>"římsa č.103 a parapet č.107" 12,50+1,00</t>
  </si>
  <si>
    <t>dilatační</t>
  </si>
  <si>
    <t>10,50+9,20</t>
  </si>
  <si>
    <t>48</t>
  </si>
  <si>
    <t>63127464</t>
  </si>
  <si>
    <t>profil rohový Al s výztužnou tkaninou š 100/100mm</t>
  </si>
  <si>
    <t>1527372341</t>
  </si>
  <si>
    <t>115,2*1,05 'Přepočtené koeficientem množství</t>
  </si>
  <si>
    <t>49</t>
  </si>
  <si>
    <t>59051500</t>
  </si>
  <si>
    <t>profil dilatační stěnový/rohový PVC s výztužnou tkaninou</t>
  </si>
  <si>
    <t>-657027640</t>
  </si>
  <si>
    <t>19,7*1,05 'Přepočtené koeficientem množství</t>
  </si>
  <si>
    <t>50</t>
  </si>
  <si>
    <t>59051476</t>
  </si>
  <si>
    <t>profil napojovací okenní PVC s výztužnou tkaninou 9mm</t>
  </si>
  <si>
    <t>-835468423</t>
  </si>
  <si>
    <t>215,7*1,05 'Přepočtené koeficientem množství</t>
  </si>
  <si>
    <t>51</t>
  </si>
  <si>
    <t>59051510</t>
  </si>
  <si>
    <t>profil napojovací nadokenní PVC s okapnicí s výztužnou tkaninou</t>
  </si>
  <si>
    <t>1323099502</t>
  </si>
  <si>
    <t>32,95*1,05 'Přepočtené koeficientem množství</t>
  </si>
  <si>
    <t>52</t>
  </si>
  <si>
    <t>59051512</t>
  </si>
  <si>
    <t>profil napojovací parapetní PVC s okapnicí a výztužnou tkaninou</t>
  </si>
  <si>
    <t>-2001637223</t>
  </si>
  <si>
    <t>43,3*1,05 'Přepočtené koeficientem množství</t>
  </si>
  <si>
    <t>53</t>
  </si>
  <si>
    <t>622511112</t>
  </si>
  <si>
    <t>Omítka tenkovrstvá akrylátová vnějších ploch probarvená bez penetrace mozaiková střednězrnná stěn</t>
  </si>
  <si>
    <t>-1931742876</t>
  </si>
  <si>
    <t>54</t>
  </si>
  <si>
    <t>622541012</t>
  </si>
  <si>
    <t>Omítka tenkovrstvá silikonsilikátová vnějších ploch probarvená bez penetrace, zatíraná (škrábaná), tloušťky 1,5 mm stěn</t>
  </si>
  <si>
    <t>1735703950</t>
  </si>
  <si>
    <t>55</t>
  </si>
  <si>
    <t>625681011</t>
  </si>
  <si>
    <t>Ochrana proti holubům hrotový systém jednořadý, účinná šíře 10 cm</t>
  </si>
  <si>
    <t>-1880719392</t>
  </si>
  <si>
    <t>"ozn.103" 2*28,00</t>
  </si>
  <si>
    <t>"ozn.104" 2*5,30</t>
  </si>
  <si>
    <t>"ozn.105" 2*3,30</t>
  </si>
  <si>
    <t>56</t>
  </si>
  <si>
    <t>629991011</t>
  </si>
  <si>
    <t>Zakrytí vnějších ploch před znečištěním včetně pozdějšího odkrytí výplní otvorů a svislých ploch fólií přilepenou lepící páskou</t>
  </si>
  <si>
    <t>1475824497</t>
  </si>
  <si>
    <t>okna</t>
  </si>
  <si>
    <t>1,00*2,40+2,15*2,40</t>
  </si>
  <si>
    <t>3*0,50*1,00+2*2,00*0,50+10*1,00*1,50+6*2,00*1,50</t>
  </si>
  <si>
    <t>2,15*4,40+2,15*0,75</t>
  </si>
  <si>
    <t>"střešní podhled" 0,90*(2*11,90+12,45)</t>
  </si>
  <si>
    <t>dřevěné obložení - zamezení vletu netopýru a rorýsů</t>
  </si>
  <si>
    <t>25,00</t>
  </si>
  <si>
    <t>57</t>
  </si>
  <si>
    <t>629995101</t>
  </si>
  <si>
    <t>Očištění vnějších ploch tlakovou vodou omytím tlakovou vodou</t>
  </si>
  <si>
    <t>-159418397</t>
  </si>
  <si>
    <t>58</t>
  </si>
  <si>
    <t>632450122</t>
  </si>
  <si>
    <t>Potěr cementový vyrovnávací ze suchých směsí v pásu o průměrné (střední) tl. přes 20 do 30 mm</t>
  </si>
  <si>
    <t>-534196219</t>
  </si>
  <si>
    <t>pod parapety</t>
  </si>
  <si>
    <t>(3*0,50+1*2,00+10*1,00+6*2,00)*0,30</t>
  </si>
  <si>
    <t>59</t>
  </si>
  <si>
    <t>632450123</t>
  </si>
  <si>
    <t>Potěr cementový vyrovnávací ze suchých směsí v pásu o průměrné (střední) tl. přes 30 do 40 mm</t>
  </si>
  <si>
    <t>900362842</t>
  </si>
  <si>
    <t>2,15*0,25</t>
  </si>
  <si>
    <t>60</t>
  </si>
  <si>
    <t>635111142</t>
  </si>
  <si>
    <t>Násyp ze štěrkopísku, písku nebo kameniva pod podlahy s udusáním a urovnáním povrchu z kameniva hrubého 16-32</t>
  </si>
  <si>
    <t>-1879494646</t>
  </si>
  <si>
    <t>okapový chodník</t>
  </si>
  <si>
    <t>0,50*(2*12,40+13,435)*0,25</t>
  </si>
  <si>
    <t>61</t>
  </si>
  <si>
    <t>637211131</t>
  </si>
  <si>
    <t>Okapový chodník z dlaždic betonových do kameniva s vyplněním spár drobným kamenivem, tl. dlaždic 40 mm</t>
  </si>
  <si>
    <t>983382738</t>
  </si>
  <si>
    <t>štít</t>
  </si>
  <si>
    <t>0,80*13,435</t>
  </si>
  <si>
    <t>podélné stěny - 50% nová dlažba</t>
  </si>
  <si>
    <t>0,50*2*12,40*50/100</t>
  </si>
  <si>
    <t>62</t>
  </si>
  <si>
    <t>644941111</t>
  </si>
  <si>
    <t>Montáž průvětrníků nebo mřížek odvětrávacích velikosti do 150 x 200 mm</t>
  </si>
  <si>
    <t>-1174158101</t>
  </si>
  <si>
    <t>63</t>
  </si>
  <si>
    <t>55341428</t>
  </si>
  <si>
    <t>mřížka větrací nerezová kruhová se síťovinou 150mm</t>
  </si>
  <si>
    <t>-1978885336</t>
  </si>
  <si>
    <t>64</t>
  </si>
  <si>
    <t>55341427</t>
  </si>
  <si>
    <t>mřížka větrací nerezová se síťovinou 150x150mm</t>
  </si>
  <si>
    <t>543815731</t>
  </si>
  <si>
    <t>65</t>
  </si>
  <si>
    <t>644941121</t>
  </si>
  <si>
    <t>Montáž průvětrníků nebo mřížek odvětrávacích montáž průchodky (trubky) se zhotovením otvoru v tepelné izolaci</t>
  </si>
  <si>
    <t>634469259</t>
  </si>
  <si>
    <t>66</t>
  </si>
  <si>
    <t>42981651</t>
  </si>
  <si>
    <t>trouba pevná PVC D 150mm do 45°C</t>
  </si>
  <si>
    <t>415323818</t>
  </si>
  <si>
    <t>6*0,2 'Přepočtené koeficientem množství</t>
  </si>
  <si>
    <t>Ostatní konstrukce a práce, bourání</t>
  </si>
  <si>
    <t>67</t>
  </si>
  <si>
    <t>941221112</t>
  </si>
  <si>
    <t>Lešení řadové rámové těžké pracovní s podlahami s provozním zatížením tř. 4 do 300 kg/m2 šířky tř. SW09 od 0,9 do 1,2 m, výšky přes 10 do 25 m montáž</t>
  </si>
  <si>
    <t>1564734175</t>
  </si>
  <si>
    <t>"JZ" 10,00*12,50+12,50*1,30/2</t>
  </si>
  <si>
    <t>"JV" (9,00+10,50)/2*(11,65+1,20)</t>
  </si>
  <si>
    <t>"SZ" 9,00*(11,65+1,20)</t>
  </si>
  <si>
    <t>68</t>
  </si>
  <si>
    <t>941221212</t>
  </si>
  <si>
    <t>Lešení řadové rámové těžké pracovní s podlahami s provozním zatížením tř. 4 do 300 kg/m2 šířky tř. SW09 od 0,9 do 1,2 m, výšky přes 10 do 25 m příplatek k ceně za každý den použití</t>
  </si>
  <si>
    <t>-1732595392</t>
  </si>
  <si>
    <t>69</t>
  </si>
  <si>
    <t>941221812</t>
  </si>
  <si>
    <t>Lešení řadové rámové těžké pracovní s podlahami s provozním zatížením tř. 4 do 300 kg/m2 šířky tř. SW09 od 0,9 do 1,2 m, výšky přes 10 do 25 m demontáž</t>
  </si>
  <si>
    <t>-421018401</t>
  </si>
  <si>
    <t>70</t>
  </si>
  <si>
    <t>944611111</t>
  </si>
  <si>
    <t>Plachta ochranná zavěšená na konstrukci lešení z textilie z umělých vláken montáž</t>
  </si>
  <si>
    <t>-2029548478</t>
  </si>
  <si>
    <t>71</t>
  </si>
  <si>
    <t>944611211</t>
  </si>
  <si>
    <t>Plachta ochranná zavěšená na konstrukci lešení z textilie z umělých vláken příplatek k ceně za každý den použití</t>
  </si>
  <si>
    <t>1828255648</t>
  </si>
  <si>
    <t>72</t>
  </si>
  <si>
    <t>944611811</t>
  </si>
  <si>
    <t>Plachta ochranná zavěšená na konstrukci lešení z textilie z umělých vláken demontáž</t>
  </si>
  <si>
    <t>1627729588</t>
  </si>
  <si>
    <t>73</t>
  </si>
  <si>
    <t>944711111</t>
  </si>
  <si>
    <t>Stříška záchytná zřizovaná současně s lehkým nebo těžkým lešením šířky do 1,5 m montáž</t>
  </si>
  <si>
    <t>1365885429</t>
  </si>
  <si>
    <t>74</t>
  </si>
  <si>
    <t>944711211</t>
  </si>
  <si>
    <t>Stříška záchytná zřizovaná současně s lehkým nebo těžkým lešením šířky do 1,5 m příplatek k ceně za každý den použití</t>
  </si>
  <si>
    <t>-33282168</t>
  </si>
  <si>
    <t>75</t>
  </si>
  <si>
    <t>944711811</t>
  </si>
  <si>
    <t>Stříška záchytná zřizovaná současně s lehkým nebo těžkým lešením šířky do 1,5 m demontáž</t>
  </si>
  <si>
    <t>-696056355</t>
  </si>
  <si>
    <t>76</t>
  </si>
  <si>
    <t>949101111</t>
  </si>
  <si>
    <t>Lešení pomocné pracovní pro objekty pozemních staveb pro zatížení do 150 kg/m2, o výšce lešeňové podlahy do 1,9 m</t>
  </si>
  <si>
    <t>561141065</t>
  </si>
  <si>
    <t>(3*0,70+1*2,40+10*1,20+6*2,40+1*1,20+1*2,35)*1,20</t>
  </si>
  <si>
    <t>77</t>
  </si>
  <si>
    <t>950-R1</t>
  </si>
  <si>
    <t>Demontáž a zpětná montáž tabulky s číslem popisným</t>
  </si>
  <si>
    <t>-1770332233</t>
  </si>
  <si>
    <t>78</t>
  </si>
  <si>
    <t>952901111</t>
  </si>
  <si>
    <t>Vyčištění budov nebo objektů před předáním do užívání budov bytové nebo občanské výstavby, světlé výšky podlaží do 4 m</t>
  </si>
  <si>
    <t>375342736</t>
  </si>
  <si>
    <t>3*11,90*12,435</t>
  </si>
  <si>
    <t>79</t>
  </si>
  <si>
    <t>962081141</t>
  </si>
  <si>
    <t>Bourání příček nebo přizdívek ze skleněných tvárnic, tl. přes 100 do 150 mm</t>
  </si>
  <si>
    <t>-9774486</t>
  </si>
  <si>
    <t>u vchod.dveří</t>
  </si>
  <si>
    <t>1,25*2,10</t>
  </si>
  <si>
    <t>80</t>
  </si>
  <si>
    <t>965081343</t>
  </si>
  <si>
    <t>Bourání podlah z dlaždic bez podkladního lože nebo mazaniny, s jakoukoliv výplní spár betonových, teracových nebo čedičových tl. do 40 mm, plochy přes 1 m2</t>
  </si>
  <si>
    <t>-353361827</t>
  </si>
  <si>
    <t>okapový chodník - podélné stěny</t>
  </si>
  <si>
    <t>0,50*2*12,40</t>
  </si>
  <si>
    <t>81</t>
  </si>
  <si>
    <t>967031132</t>
  </si>
  <si>
    <t>Přisekání (špicování) plošné nebo rovných ostění zdiva z cihel pálených rovných ostění, bez odstupu, po hrubém vybourání otvorů, na maltu vápennou nebo vápenocementovou</t>
  </si>
  <si>
    <t>156350774</t>
  </si>
  <si>
    <t>82</t>
  </si>
  <si>
    <t>968082015</t>
  </si>
  <si>
    <t>Vybourání plastových rámů oken s křídly, dveřních zárubní, vrat rámu oken s křídly, plochy do 1 m2</t>
  </si>
  <si>
    <t>-1812390642</t>
  </si>
  <si>
    <t>"okno 01" 3*0,50*1,00</t>
  </si>
  <si>
    <t>83</t>
  </si>
  <si>
    <t>968082016</t>
  </si>
  <si>
    <t>Vybourání plastových rámů oken s křídly, dveřních zárubní, vrat rámu oken s křídly, plochy přes 1 do 2 m2</t>
  </si>
  <si>
    <t>-744876236</t>
  </si>
  <si>
    <t>"okno 03" 1*2,00*0,50</t>
  </si>
  <si>
    <t>"okno 04" 10*1,00*1,50</t>
  </si>
  <si>
    <t>84</t>
  </si>
  <si>
    <t>968082017</t>
  </si>
  <si>
    <t>Vybourání plastových rámů oken s křídly, dveřních zárubní, vrat rámu oken s křídly, plochy přes 2 do 4 m2</t>
  </si>
  <si>
    <t>-1193884219</t>
  </si>
  <si>
    <t>"okno 05" 6*2,00*1,50</t>
  </si>
  <si>
    <t>85</t>
  </si>
  <si>
    <t>968082022</t>
  </si>
  <si>
    <t>Vybourání plastových rámů oken s křídly, dveřních zárubní, vrat dveřních zárubní, plochy přes 2 do 4 m2</t>
  </si>
  <si>
    <t>-940412425</t>
  </si>
  <si>
    <t>"vchod.dveře D4P" 1,00*2,40</t>
  </si>
  <si>
    <t>"vchod.dveře D2P" 2,15*2,40</t>
  </si>
  <si>
    <t>86</t>
  </si>
  <si>
    <t>979051111</t>
  </si>
  <si>
    <t>Očištění vybouraných prvků při překopech inženýrských sítí od spojovacího materiálu s odklizením a uložením očištěných hmot a spojovacího materiálu na skládku do vzdálenosti 10 m nebo naložením na dopravní prostředek dlaždic, desek nebo tvarovek s původním vyplněním spár kamenivem těženým</t>
  </si>
  <si>
    <t>801196038</t>
  </si>
  <si>
    <t>87</t>
  </si>
  <si>
    <t>990100100</t>
  </si>
  <si>
    <t>Úprava stropního poklopu se schůdky - demontáž a zpětná montáž poklopu, zhotovení (zvýšit) prostavovacího límce v=160+200mm</t>
  </si>
  <si>
    <t>-2104818326</t>
  </si>
  <si>
    <t>997</t>
  </si>
  <si>
    <t>Přesun sutě</t>
  </si>
  <si>
    <t>88</t>
  </si>
  <si>
    <t>997006012</t>
  </si>
  <si>
    <t>Úprava stavebního odpadu třídění ruční</t>
  </si>
  <si>
    <t>-1494313556</t>
  </si>
  <si>
    <t>89</t>
  </si>
  <si>
    <t>997013215</t>
  </si>
  <si>
    <t>Vnitrostaveništní doprava suti a vybouraných hmot vodorovně do 50 m s naložením ručně pro budovy a haly výšky přes 15 do 18 m</t>
  </si>
  <si>
    <t>934131244</t>
  </si>
  <si>
    <t>90</t>
  </si>
  <si>
    <t>997013501</t>
  </si>
  <si>
    <t>Odvoz suti a vybouraných hmot na skládku nebo meziskládku se složením, na vzdálenost do 1 km</t>
  </si>
  <si>
    <t>2090769192</t>
  </si>
  <si>
    <t>91</t>
  </si>
  <si>
    <t>997013509</t>
  </si>
  <si>
    <t>Odvoz suti a vybouraných hmot na skládku nebo meziskládku se složením, na vzdálenost Příplatek k ceně za každý další započatý 1 km přes 1 km</t>
  </si>
  <si>
    <t>1947085824</t>
  </si>
  <si>
    <t>13,972*15 'Přepočtené koeficientem množství</t>
  </si>
  <si>
    <t>92</t>
  </si>
  <si>
    <t>997013631</t>
  </si>
  <si>
    <t>Poplatek za uložení stavebního odpadu na skládce (skládkovné) směsného stavebního a demoličního zatříděného do Katalogu odpadů pod kódem 17 09 04</t>
  </si>
  <si>
    <t>964399277</t>
  </si>
  <si>
    <t>998</t>
  </si>
  <si>
    <t>Přesun hmot</t>
  </si>
  <si>
    <t>93</t>
  </si>
  <si>
    <t>998018003</t>
  </si>
  <si>
    <t>Přesun hmot pro budovy občanské výstavby, bydlení, výrobu a služby ruční (bez užití mechanizace) vodorovná dopravní vzdálenost do 100 m pro budovy s jakoukoliv nosnou konstrukcí výšky přes 12 do 24 m</t>
  </si>
  <si>
    <t>392781130</t>
  </si>
  <si>
    <t>PSV</t>
  </si>
  <si>
    <t>Práce a dodávky PSV</t>
  </si>
  <si>
    <t>711</t>
  </si>
  <si>
    <t>Izolace proti vodě, vlhkosti a plynům</t>
  </si>
  <si>
    <t>94</t>
  </si>
  <si>
    <t>711131801</t>
  </si>
  <si>
    <t>Odstranění izolace proti vodě, vlhkosti a plynům z pásů na sucho AIP nebo tkaniny z plochy vodorovné V</t>
  </si>
  <si>
    <t>-1547449386</t>
  </si>
  <si>
    <t>plocha půdy</t>
  </si>
  <si>
    <t>127,86</t>
  </si>
  <si>
    <t>713</t>
  </si>
  <si>
    <t>Izolace tepelné</t>
  </si>
  <si>
    <t>95</t>
  </si>
  <si>
    <t>713114212</t>
  </si>
  <si>
    <t>Tepelná foukaná izolace vodorovných konstrukcí ze skelných vláken nižší objemové hmotnosti otevřená volně foukaná, tloušťky vrstvy přes 150 do 250 mm</t>
  </si>
  <si>
    <t>758646065</t>
  </si>
  <si>
    <t>127,86*0,20</t>
  </si>
  <si>
    <t>96</t>
  </si>
  <si>
    <t>713120813</t>
  </si>
  <si>
    <t>Odstranění tepelné izolace podlah z rohoží, pásů, dílců, desek, bloků podlah volně kladených nebo mezi trámy z vláknitých materiálů suchých, tloušťka izolace přes 100 do 200 mm</t>
  </si>
  <si>
    <t>983166737</t>
  </si>
  <si>
    <t>plocha půdy tl.160mm</t>
  </si>
  <si>
    <t>97</t>
  </si>
  <si>
    <t>713121121</t>
  </si>
  <si>
    <t>Montáž tepelné izolace podlah rohožemi, pásy, deskami, dílci, bloky (izolační materiál ve specifikaci) kladenými volně dvouvrstvá</t>
  </si>
  <si>
    <t>-1973563284</t>
  </si>
  <si>
    <t>položení demontované izolace po obvodu půdy</t>
  </si>
  <si>
    <t>63,93</t>
  </si>
  <si>
    <t>98</t>
  </si>
  <si>
    <t>998713122</t>
  </si>
  <si>
    <t>Přesun hmot pro izolace tepelné stanovený z hmotnosti přesunovaného materiálu vodorovná dopravní vzdálenost do 50 m ruční (bez užití mechanizace) v objektech výšky přes 6 m do 12 m</t>
  </si>
  <si>
    <t>103247451</t>
  </si>
  <si>
    <t>721</t>
  </si>
  <si>
    <t>Zdravotechnika - kanalizace</t>
  </si>
  <si>
    <t>99</t>
  </si>
  <si>
    <t>721171916</t>
  </si>
  <si>
    <t>Opravy odpadního potrubí plastového propojení dosavadního potrubí DN 125</t>
  </si>
  <si>
    <t>247851562</t>
  </si>
  <si>
    <t>100</t>
  </si>
  <si>
    <t>721173316</t>
  </si>
  <si>
    <t>Potrubí z trub PVC SN4 dešťové DN 125</t>
  </si>
  <si>
    <t>330717990</t>
  </si>
  <si>
    <t>101</t>
  </si>
  <si>
    <t>721242106</t>
  </si>
  <si>
    <t>Lapače střešních splavenin polypropylenové (PP) se svislým odtokem DN 125</t>
  </si>
  <si>
    <t>-237457413</t>
  </si>
  <si>
    <t>102</t>
  </si>
  <si>
    <t>721242804</t>
  </si>
  <si>
    <t>Demontáž lapačů střešních splavenin DN 125</t>
  </si>
  <si>
    <t>1417880450</t>
  </si>
  <si>
    <t>103</t>
  </si>
  <si>
    <t>998721122</t>
  </si>
  <si>
    <t>Přesun hmot pro vnitřní kanalizaci stanovený z hmotnosti přesunovaného materiálu vodorovná dopravní vzdálenost do 50 m ruční (bez užití mechanizace) v objektech výšky přes 6 do 12 m</t>
  </si>
  <si>
    <t>-1391883065</t>
  </si>
  <si>
    <t>762</t>
  </si>
  <si>
    <t>Konstrukce tesařské</t>
  </si>
  <si>
    <t>104</t>
  </si>
  <si>
    <t>762083122</t>
  </si>
  <si>
    <t>Impregnace řeziva máčením proti dřevokaznému hmyzu, houbám a plísním, třída ohrožení 3 a 4 (dřevo v exteriéru)</t>
  </si>
  <si>
    <t>162794426</t>
  </si>
  <si>
    <t>0,095+0,111+0,1+0,187+0,029+16,96*0,03</t>
  </si>
  <si>
    <t>105</t>
  </si>
  <si>
    <t>762439001</t>
  </si>
  <si>
    <t>Obložení stěn montáž roštu podkladového</t>
  </si>
  <si>
    <t>758812516</t>
  </si>
  <si>
    <t>"latě 40/60mm svisle" 36,00</t>
  </si>
  <si>
    <t>"prkna 100/24mm vodorovně" 42,00</t>
  </si>
  <si>
    <t>106</t>
  </si>
  <si>
    <t>60514114</t>
  </si>
  <si>
    <t>řezivo jehličnaté lať impregnovaná dl 4 m</t>
  </si>
  <si>
    <t>-1445813521</t>
  </si>
  <si>
    <t>"latě 40/60mm svisle" 36,00*0,04*0,06*1,1</t>
  </si>
  <si>
    <t>107</t>
  </si>
  <si>
    <t>60511088</t>
  </si>
  <si>
    <t>řezivo jehličnaté boční omítané š 80-160mm tl 23mm dl 3-3,5m</t>
  </si>
  <si>
    <t>-491085961</t>
  </si>
  <si>
    <t>"prkna 100/24mm vodorovně" 42,00*0,10*0,024*1,1</t>
  </si>
  <si>
    <t>108</t>
  </si>
  <si>
    <t>762495000</t>
  </si>
  <si>
    <t>Spojovací prostředky olištování spár, obložení stropů, střešních podhledů a stěn hřebíky, vruty</t>
  </si>
  <si>
    <t>1681579578</t>
  </si>
  <si>
    <t>"štít" 12,45*1,30/2+12,45*0,35</t>
  </si>
  <si>
    <t>109</t>
  </si>
  <si>
    <t>762512261</t>
  </si>
  <si>
    <t>Podlahové konstrukce podkladové montáž roštu podkladového</t>
  </si>
  <si>
    <t>-1264026618</t>
  </si>
  <si>
    <t>fošny 40/150</t>
  </si>
  <si>
    <t>10*1,50</t>
  </si>
  <si>
    <t>prkna 30/150</t>
  </si>
  <si>
    <t>10*1,50+2*11,40</t>
  </si>
  <si>
    <t>hranol 60/60</t>
  </si>
  <si>
    <t>20*0,37</t>
  </si>
  <si>
    <t>110</t>
  </si>
  <si>
    <t>60511125</t>
  </si>
  <si>
    <t>řezivo stavební fošny prismované středové š do 160mm dl 2-5m</t>
  </si>
  <si>
    <t>-964580859</t>
  </si>
  <si>
    <t>10*1,50*0,04*0,15*1,1</t>
  </si>
  <si>
    <t>111</t>
  </si>
  <si>
    <t>60511120</t>
  </si>
  <si>
    <t>řezivo stavební prkna prismovaná středová tl 25(32)mm dl 2-5m</t>
  </si>
  <si>
    <t>1633337135</t>
  </si>
  <si>
    <t>(10*1,50+2*11,40)*0,03*0,15*1,1</t>
  </si>
  <si>
    <t>112</t>
  </si>
  <si>
    <t>60512125</t>
  </si>
  <si>
    <t>hranol stavební řezivo průřezu do 120cm2 do dl 6m</t>
  </si>
  <si>
    <t>1080622392</t>
  </si>
  <si>
    <t>20*0,37*0,06*0,06*1,1</t>
  </si>
  <si>
    <t>113</t>
  </si>
  <si>
    <t>762512811</t>
  </si>
  <si>
    <t>Demontáž podlahové konstrukce podkladové roštu podkladového</t>
  </si>
  <si>
    <t>320838295</t>
  </si>
  <si>
    <t>114</t>
  </si>
  <si>
    <t>762521104</t>
  </si>
  <si>
    <t>Položení podlah nehoblovaných na sraz z prken hrubých</t>
  </si>
  <si>
    <t>-640556065</t>
  </si>
  <si>
    <t>115</t>
  </si>
  <si>
    <t>762527811</t>
  </si>
  <si>
    <t>Demontáž podlah k dalšímu použití bez polštářů z prken tl. do 32 mm</t>
  </si>
  <si>
    <t>826165646</t>
  </si>
  <si>
    <t>116</t>
  </si>
  <si>
    <t>762595001</t>
  </si>
  <si>
    <t>Spojovací prostředky podlah a podkladových konstrukcí hřebíky, vruty</t>
  </si>
  <si>
    <t>-1644859272</t>
  </si>
  <si>
    <t>16,96+10*1,50*0,15*2+2*0,15*11,40</t>
  </si>
  <si>
    <t>117</t>
  </si>
  <si>
    <t>998762122</t>
  </si>
  <si>
    <t>Přesun hmot pro konstrukce tesařské stanovený z hmotnosti přesunovaného materiálu vodorovná dopravní vzdálenost do 50 m ruční (bez užití mechanizace) v objektech výšky přes 6 do 12 m</t>
  </si>
  <si>
    <t>-1159079779</t>
  </si>
  <si>
    <t>764</t>
  </si>
  <si>
    <t>Konstrukce klempířské</t>
  </si>
  <si>
    <t>118</t>
  </si>
  <si>
    <t>764002851</t>
  </si>
  <si>
    <t>Demontáž klempířských konstrukcí oplechování parapetů do suti</t>
  </si>
  <si>
    <t>23115988</t>
  </si>
  <si>
    <t>30,00</t>
  </si>
  <si>
    <t>119</t>
  </si>
  <si>
    <t>764002861</t>
  </si>
  <si>
    <t>Demontáž klempířských konstrukcí oplechování říms do suti</t>
  </si>
  <si>
    <t>301943871</t>
  </si>
  <si>
    <t>"ozn.103" 28,00</t>
  </si>
  <si>
    <t>"ozn.104" 6,30</t>
  </si>
  <si>
    <t>"ozn.105" 3,30</t>
  </si>
  <si>
    <t>120</t>
  </si>
  <si>
    <t>764004863</t>
  </si>
  <si>
    <t>Demontáž klempířských konstrukcí svodu k dalšímu použití</t>
  </si>
  <si>
    <t>1629729351</t>
  </si>
  <si>
    <t>"ozn.102" 20,50</t>
  </si>
  <si>
    <t>121</t>
  </si>
  <si>
    <t>764212631</t>
  </si>
  <si>
    <t>Oplechování střešních prvků z pozinkovaného plechu s povrchovou úpravou štítu závětrnou lištou rš 160 mm</t>
  </si>
  <si>
    <t>-656831194</t>
  </si>
  <si>
    <t>122</t>
  </si>
  <si>
    <t>764212661.1</t>
  </si>
  <si>
    <t>Oplechování střešních prvků z pozinkovaného plechu s povrchovou úpravou okapu střechy rovné okapovým plechem rš 150 mm</t>
  </si>
  <si>
    <t>-1725594639</t>
  </si>
  <si>
    <t>2*11,65</t>
  </si>
  <si>
    <t>123</t>
  </si>
  <si>
    <t>764216645</t>
  </si>
  <si>
    <t>Oplechování parapetů z pozinkovaného plechu s povrchovou úpravou rovných celoplošně lepené, bez rohů rš 400 mm</t>
  </si>
  <si>
    <t>1642056564</t>
  </si>
  <si>
    <t>"ozn.100" 30,00</t>
  </si>
  <si>
    <t>"ozn.107" 1,00</t>
  </si>
  <si>
    <t>124</t>
  </si>
  <si>
    <t>764218626</t>
  </si>
  <si>
    <t>Oplechování říms a ozdobných prvků z pozinkovaného plechu s povrchovou úpravou rovných, bez rohů celoplošně lepené rš 500 mm</t>
  </si>
  <si>
    <t>-939954810</t>
  </si>
  <si>
    <t>"ozn.103" 12,50</t>
  </si>
  <si>
    <t>125</t>
  </si>
  <si>
    <t>764326443</t>
  </si>
  <si>
    <t>Ventilační turbína z hliníkového plechu s lemováním na střechách s krytinou skládanou mimo prejzovou nebo z plechu, průměru přes 350 mm</t>
  </si>
  <si>
    <t>-1386943716</t>
  </si>
  <si>
    <t>126</t>
  </si>
  <si>
    <t>764508131</t>
  </si>
  <si>
    <t>Montáž svodu kruhového, průměru svodu</t>
  </si>
  <si>
    <t>-1415567310</t>
  </si>
  <si>
    <t>127</t>
  </si>
  <si>
    <t>764552405</t>
  </si>
  <si>
    <t>Kryt plynovodu z nerez plechu děrovaného rš 180 mm včt.kotvení</t>
  </si>
  <si>
    <t>130734765</t>
  </si>
  <si>
    <t>"ozn.09" 2,05</t>
  </si>
  <si>
    <t>128</t>
  </si>
  <si>
    <t>765121202.1</t>
  </si>
  <si>
    <t>Montáž větrací mřížka</t>
  </si>
  <si>
    <t>1081298672</t>
  </si>
  <si>
    <t>129</t>
  </si>
  <si>
    <t>59244119.1</t>
  </si>
  <si>
    <t>mřížka ochranná větrací</t>
  </si>
  <si>
    <t>379218677</t>
  </si>
  <si>
    <t>12,435*1,03 'Přepočtené koeficientem množství</t>
  </si>
  <si>
    <t>130</t>
  </si>
  <si>
    <t>998764122</t>
  </si>
  <si>
    <t>Přesun hmot pro konstrukce klempířské stanovený z hmotnosti přesunovaného materiálu vodorovná dopravní vzdálenost do 50 m ruční (bez užtití mechanizace) v objektech výšky přes 6 do 12 m</t>
  </si>
  <si>
    <t>1099127535</t>
  </si>
  <si>
    <t>766</t>
  </si>
  <si>
    <t>Konstrukce truhlářské</t>
  </si>
  <si>
    <t>131</t>
  </si>
  <si>
    <t>766411821</t>
  </si>
  <si>
    <t>Demontáž obložení stěn palubkami</t>
  </si>
  <si>
    <t>-388082485</t>
  </si>
  <si>
    <t>podhledy</t>
  </si>
  <si>
    <t>0,90*(2*11,90+12,45)</t>
  </si>
  <si>
    <t>štít plocha pouze z 1/3</t>
  </si>
  <si>
    <t>(12,45*1,30/2+12,45*0,35)*1/3</t>
  </si>
  <si>
    <t>132</t>
  </si>
  <si>
    <t>766411822</t>
  </si>
  <si>
    <t>Demontáž obložení stěn podkladových roštů</t>
  </si>
  <si>
    <t>1281619646</t>
  </si>
  <si>
    <t>133</t>
  </si>
  <si>
    <t>766622115</t>
  </si>
  <si>
    <t>Montáž oken plastových včetně montáže rámu plochy přes 1 m2 pevných do zdiva, výšky do 1,5 m</t>
  </si>
  <si>
    <t>-1359958077</t>
  </si>
  <si>
    <t>"ozn.06" 2*2,15*0,70</t>
  </si>
  <si>
    <t>134</t>
  </si>
  <si>
    <t>61140044</t>
  </si>
  <si>
    <t>okno plastové s fixním zasklením trojsklo přes plochu 1m2 do v 1,5m</t>
  </si>
  <si>
    <t>-1194550608</t>
  </si>
  <si>
    <t>135</t>
  </si>
  <si>
    <t>766622131</t>
  </si>
  <si>
    <t>Montáž oken plastových včetně montáže rámu plochy přes 1 m2 otevíravých do zdiva, výšky do 1,5 m</t>
  </si>
  <si>
    <t>-235090614</t>
  </si>
  <si>
    <t>"ozn.03" 1*2,00*0,50</t>
  </si>
  <si>
    <t>"ozn.04" 10*1,00*1,50</t>
  </si>
  <si>
    <t>"ozn.05" 6*2,00*1,50</t>
  </si>
  <si>
    <t>136</t>
  </si>
  <si>
    <t>61140052</t>
  </si>
  <si>
    <t>okno plastové otevíravé/sklopné trojsklo přes plochu 1m2 do v 1,5m</t>
  </si>
  <si>
    <t>-1868341185</t>
  </si>
  <si>
    <t>137</t>
  </si>
  <si>
    <t>766622216</t>
  </si>
  <si>
    <t>Montáž oken plastových plochy do 1 m2 včetně montáže rámu otevíravých do zdiva</t>
  </si>
  <si>
    <t>-2042303492</t>
  </si>
  <si>
    <t>"ozn.01" 3</t>
  </si>
  <si>
    <t>138</t>
  </si>
  <si>
    <t>61140050</t>
  </si>
  <si>
    <t>okno plastové otevíravé/sklopné trojsklo do plochy 1m2</t>
  </si>
  <si>
    <t>768649732</t>
  </si>
  <si>
    <t>"ozn.01" 3*0,50*1,00</t>
  </si>
  <si>
    <t>139</t>
  </si>
  <si>
    <t>766622117</t>
  </si>
  <si>
    <t>Montáž oken plastových včetně montáže rámu plochy přes 1 m2 pevných do zdiva, výšky přes 2,5 m</t>
  </si>
  <si>
    <t>1609494995</t>
  </si>
  <si>
    <t>"ozn.11" 1*2,15*4,40</t>
  </si>
  <si>
    <t>140</t>
  </si>
  <si>
    <t>61140048</t>
  </si>
  <si>
    <t>okno plastové s fixním zasklením trojsklo přes plochu 1m2 přes v 2,5m</t>
  </si>
  <si>
    <t>-1887175856</t>
  </si>
  <si>
    <t>141</t>
  </si>
  <si>
    <t>766629213</t>
  </si>
  <si>
    <t>Montáž oken dřevěných Příplatek k cenám za izolaci mezi ostěním a rámem okna při rovném ostění, připojovací spára tl. do 15 mm, fólie</t>
  </si>
  <si>
    <t>-497474046</t>
  </si>
  <si>
    <t>3*2*(0,50+1,00)+1*2*(2,00+0,50)+10*2*(1,00+1,50)+6*2*(2,00+1,50)</t>
  </si>
  <si>
    <t>1*2*(2,15+4,40)+1*2*(2,15+0,70)</t>
  </si>
  <si>
    <t>142</t>
  </si>
  <si>
    <t>766629214</t>
  </si>
  <si>
    <t>Montáž oken dřevěných Příplatek k cenám za izolaci mezi ostěním a rámem okna při rovném ostění, připojovací spára tl. do 15 mm, páska</t>
  </si>
  <si>
    <t>304585572</t>
  </si>
  <si>
    <t>143</t>
  </si>
  <si>
    <t>766629613</t>
  </si>
  <si>
    <t>Předsazená montáž otvorových výplní oken kotvením do profilu z recyklované pěny tepelně izolovaného nosného, šířky vyložení 90 mm</t>
  </si>
  <si>
    <t>762335421</t>
  </si>
  <si>
    <t>144</t>
  </si>
  <si>
    <t>766660421</t>
  </si>
  <si>
    <t>Montáž vchodových dveří včetně rámu do zdiva jednokřídlových s nadsvětlíkem</t>
  </si>
  <si>
    <t>-1882487078</t>
  </si>
  <si>
    <t>"D4P" 1</t>
  </si>
  <si>
    <t>145</t>
  </si>
  <si>
    <t>61140516</t>
  </si>
  <si>
    <t>dveře jednokřídlé plastové bílé prosklené s nadsvětlíkem max rozměru otvoru 3,3m2 bezpečnostní třídy RC2</t>
  </si>
  <si>
    <t>1687434050</t>
  </si>
  <si>
    <t>"D4P" 1*1,00*2,40</t>
  </si>
  <si>
    <t>146</t>
  </si>
  <si>
    <t>766691812</t>
  </si>
  <si>
    <t>Demontáž parapetních desek šířky přes 300 mm</t>
  </si>
  <si>
    <t>-1823497310</t>
  </si>
  <si>
    <t>147</t>
  </si>
  <si>
    <t>766694126</t>
  </si>
  <si>
    <t>Montáž ostatních truhlářských konstrukcí parapetních desek dřevěných nebo plastových šířky přes 300 mm</t>
  </si>
  <si>
    <t>-933137815</t>
  </si>
  <si>
    <t>148</t>
  </si>
  <si>
    <t>61140081</t>
  </si>
  <si>
    <t>parapet plastový vnitřní š 350mm</t>
  </si>
  <si>
    <t>1432726264</t>
  </si>
  <si>
    <t>149</t>
  </si>
  <si>
    <t>61140076</t>
  </si>
  <si>
    <t>koncovka k parapetu plastovému vnitřnímu 1 pár</t>
  </si>
  <si>
    <t>sada</t>
  </si>
  <si>
    <t>-1968470905</t>
  </si>
  <si>
    <t>150</t>
  </si>
  <si>
    <t>998766122</t>
  </si>
  <si>
    <t>Přesun hmot pro konstrukce truhlářské stanovený z hmotnosti přesunovaného materiálu vodorovná dopravní vzdálenost do 50 m ruční (bez užití mechanizace) v objektech výšky přes 6 do 12 m</t>
  </si>
  <si>
    <t>-1693477743</t>
  </si>
  <si>
    <t>767</t>
  </si>
  <si>
    <t>Konstrukce zámečnické</t>
  </si>
  <si>
    <t>151</t>
  </si>
  <si>
    <t>767428322</t>
  </si>
  <si>
    <t>Montáž fasádních lamelových obkladů bez montáže a dodávky roštu lamely kladené svisle šířky lamel přes 150 mm výšky budovy přes 6 do 12 m</t>
  </si>
  <si>
    <t>432877124</t>
  </si>
  <si>
    <t>152</t>
  </si>
  <si>
    <t>13814007.1</t>
  </si>
  <si>
    <t>lamela fasádní r.š.420mm z barveného plechu</t>
  </si>
  <si>
    <t>-496191800</t>
  </si>
  <si>
    <t>12,45*1,08 'Přepočtené koeficientem množství</t>
  </si>
  <si>
    <t>153</t>
  </si>
  <si>
    <t>767640114</t>
  </si>
  <si>
    <t>Montáž dveří ocelových nebo hliníkových vchodových jednokřídlových s pevným bočním dílem a nadsvětlíkem</t>
  </si>
  <si>
    <t>10439651</t>
  </si>
  <si>
    <t>"ozn.D3P" 1</t>
  </si>
  <si>
    <t>154</t>
  </si>
  <si>
    <t>55341341.1</t>
  </si>
  <si>
    <t>dveře jednokřídlé Al prosklené s bočními světlíky a nadsvětlíkem bezpečnostní třídy RC2 včt.kování</t>
  </si>
  <si>
    <t>1012641730</t>
  </si>
  <si>
    <t>"ozn.D3P" 1*2,15*2,10</t>
  </si>
  <si>
    <t>155</t>
  </si>
  <si>
    <t>767649191</t>
  </si>
  <si>
    <t>Montáž dveří ocelových nebo hliníkových doplňků dveří samozavírače hydraulického</t>
  </si>
  <si>
    <t>528283014</t>
  </si>
  <si>
    <t>156</t>
  </si>
  <si>
    <t>54917250</t>
  </si>
  <si>
    <t>samozavírač dveří hydraulický</t>
  </si>
  <si>
    <t>-424471501</t>
  </si>
  <si>
    <t>157</t>
  </si>
  <si>
    <t>767900R01</t>
  </si>
  <si>
    <t>Vstupní dveře - sjednocení dveřních vložek, 22 ks klíčů</t>
  </si>
  <si>
    <t>1579177713</t>
  </si>
  <si>
    <t>158</t>
  </si>
  <si>
    <t>998767122</t>
  </si>
  <si>
    <t>Přesun hmot pro zámečnické konstrukce stanovený z hmotnosti přesunovaného materiálu vodorovná dopravní vzdálenost do 50 m ruční (bez užití mechanizace) v objektech výšky přes 6 do 12 m</t>
  </si>
  <si>
    <t>1934799001</t>
  </si>
  <si>
    <t>783</t>
  </si>
  <si>
    <t>Dokončovací práce - nátěry</t>
  </si>
  <si>
    <t>159</t>
  </si>
  <si>
    <t>783101203</t>
  </si>
  <si>
    <t>Příprava podkladu truhlářských konstrukcí před provedením nátěru broušení smirkovým papírem nebo plátnem jemné</t>
  </si>
  <si>
    <t>-641474313</t>
  </si>
  <si>
    <t>0,35*(2*11,90+12,45)</t>
  </si>
  <si>
    <t>štít plocha 2/3</t>
  </si>
  <si>
    <t>(12,45*1,30/2+12,45*0,35)*2/3</t>
  </si>
  <si>
    <t>160</t>
  </si>
  <si>
    <t>783106807</t>
  </si>
  <si>
    <t>Odstranění nátěrů z truhlářských konstrukcí odstraňovačem nátěrů s obroušením</t>
  </si>
  <si>
    <t>-28118304</t>
  </si>
  <si>
    <t>161</t>
  </si>
  <si>
    <t>783114101</t>
  </si>
  <si>
    <t>Základní nátěr truhlářských konstrukcí jednonásobný syntetický</t>
  </si>
  <si>
    <t>-1718716055</t>
  </si>
  <si>
    <t>162</t>
  </si>
  <si>
    <t>783118211</t>
  </si>
  <si>
    <t>Lakovací nátěr truhlářských konstrukcí dvojnásobný s mezibroušením syntetický</t>
  </si>
  <si>
    <t>-1869535028</t>
  </si>
  <si>
    <t>163</t>
  </si>
  <si>
    <t>783301303</t>
  </si>
  <si>
    <t>Příprava podkladu zámečnických konstrukcí před provedením nátěru odrezivění odrezovačem bezoplachovým</t>
  </si>
  <si>
    <t>-36568872</t>
  </si>
  <si>
    <t>0,08*(2,15+4,40)*2</t>
  </si>
  <si>
    <t>164</t>
  </si>
  <si>
    <t>783301313</t>
  </si>
  <si>
    <t>Příprava podkladu zámečnických konstrukcí před provedením nátěru odmaštění odmašťovačem ředidlovým</t>
  </si>
  <si>
    <t>-1396901752</t>
  </si>
  <si>
    <t>783306807</t>
  </si>
  <si>
    <t>Odstranění nátěrů ze zámečnických konstrukcí odstraňovačem nátěrů s obroušením</t>
  </si>
  <si>
    <t>546375458</t>
  </si>
  <si>
    <t>166</t>
  </si>
  <si>
    <t>783314203</t>
  </si>
  <si>
    <t>Základní antikorozní nátěr zámečnických konstrukcí jednonásobný syntetický samozákladující</t>
  </si>
  <si>
    <t>-2008858659</t>
  </si>
  <si>
    <t>167</t>
  </si>
  <si>
    <t>783315103</t>
  </si>
  <si>
    <t>Mezinátěr zámečnických konstrukcí jednonásobný syntetický samozákladující</t>
  </si>
  <si>
    <t>1364205516</t>
  </si>
  <si>
    <t>168</t>
  </si>
  <si>
    <t>783317105</t>
  </si>
  <si>
    <t>Krycí nátěr (email) zámečnických konstrukcí jednonásobný syntetický samozákladující</t>
  </si>
  <si>
    <t>637510864</t>
  </si>
  <si>
    <t>169</t>
  </si>
  <si>
    <t>783823135</t>
  </si>
  <si>
    <t>Penetrační nátěr omítek hladkých omítek hladkých, zrnitých tenkovrstvých nebo štukových stupně členitosti 1 a 2 silikonový</t>
  </si>
  <si>
    <t>1697634146</t>
  </si>
  <si>
    <t>(2,15+2*4,40)*0,25</t>
  </si>
  <si>
    <t>170</t>
  </si>
  <si>
    <t>783827125</t>
  </si>
  <si>
    <t>Krycí (ochranný) nátěr omítek jednonásobný hladkých omítek hladkých, zrnitých tenkovrstvých nebo štukových stupně členitosti 1 a 2 silikonový</t>
  </si>
  <si>
    <t>-1154380830</t>
  </si>
  <si>
    <t>784</t>
  </si>
  <si>
    <t>Dokončovací práce - malby a tapety</t>
  </si>
  <si>
    <t>171</t>
  </si>
  <si>
    <t>784181101</t>
  </si>
  <si>
    <t>Penetrace podkladu jednonásobná základní akrylátová bezbarvá v místnostech výšky do 3,80 m</t>
  </si>
  <si>
    <t>-1552538531</t>
  </si>
  <si>
    <t>172</t>
  </si>
  <si>
    <t>784221101</t>
  </si>
  <si>
    <t>Malby z malířských směsí otěruvzdorných za sucha dvojnásobné, bílé za sucha otěruvzdorné dobře v místnostech výšky do 3,80 m</t>
  </si>
  <si>
    <t>793528348</t>
  </si>
  <si>
    <t>Práce a dodávky M</t>
  </si>
  <si>
    <t>21-M</t>
  </si>
  <si>
    <t>Elektromontáže</t>
  </si>
  <si>
    <t>173</t>
  </si>
  <si>
    <t>210220101</t>
  </si>
  <si>
    <t>Montáž hromosvodného vedení svodových vodičů s podpěrami, průměru do 10 mm</t>
  </si>
  <si>
    <t>2093808106</t>
  </si>
  <si>
    <t>zpětná montáž</t>
  </si>
  <si>
    <t>18,00</t>
  </si>
  <si>
    <t>174</t>
  </si>
  <si>
    <t>210-R1</t>
  </si>
  <si>
    <t>Demontáž, zpětná montáž svítidla, prostavení přívodního kabelu</t>
  </si>
  <si>
    <t>773695612</t>
  </si>
  <si>
    <t>175</t>
  </si>
  <si>
    <t>218220101</t>
  </si>
  <si>
    <t>Demontáž hromosvodného vedení svodových vodičů s podpěrami, průměru do 10 mm</t>
  </si>
  <si>
    <t>665054279</t>
  </si>
  <si>
    <t>VRN</t>
  </si>
  <si>
    <t>Vedlejší rozpočtové náklady</t>
  </si>
  <si>
    <t>VRN1</t>
  </si>
  <si>
    <t>Průzkumné, geodetické a projektové práce</t>
  </si>
  <si>
    <t>176</t>
  </si>
  <si>
    <t>013254000</t>
  </si>
  <si>
    <t>Dokumentace skutečného provedení stavby</t>
  </si>
  <si>
    <t>…</t>
  </si>
  <si>
    <t>1024</t>
  </si>
  <si>
    <t>-466881311</t>
  </si>
  <si>
    <t>VRN3</t>
  </si>
  <si>
    <t>Zařízení staveniště</t>
  </si>
  <si>
    <t>177</t>
  </si>
  <si>
    <t>030001000</t>
  </si>
  <si>
    <t>762643201</t>
  </si>
  <si>
    <t>Náklady na zařízení staveniště zahrnují:</t>
  </si>
  <si>
    <t>související (přípravné) práce,</t>
  </si>
  <si>
    <t>vybavení staveniště,</t>
  </si>
  <si>
    <t>připojení na inženýrské sítě včetně nákladů na energie,</t>
  </si>
  <si>
    <t>zrušení zařízení staveniště</t>
  </si>
  <si>
    <t>úklid</t>
  </si>
  <si>
    <t>178</t>
  </si>
  <si>
    <t>034002000</t>
  </si>
  <si>
    <t>Zabezpečení staveniště</t>
  </si>
  <si>
    <t>1879653666</t>
  </si>
  <si>
    <t>179</t>
  </si>
  <si>
    <t>034203000</t>
  </si>
  <si>
    <t>Opatření na ochranu pozemků sousedních se staveništěm</t>
  </si>
  <si>
    <t>-1700252775</t>
  </si>
  <si>
    <t>180</t>
  </si>
  <si>
    <t>035002000</t>
  </si>
  <si>
    <t>Pronájem ploch, objektů</t>
  </si>
  <si>
    <t>-804568737</t>
  </si>
  <si>
    <t>VRN4</t>
  </si>
  <si>
    <t>Inženýrská činnost</t>
  </si>
  <si>
    <t>181</t>
  </si>
  <si>
    <t>042703000</t>
  </si>
  <si>
    <t>Technické požadavky na výrobky</t>
  </si>
  <si>
    <t>977454170</t>
  </si>
  <si>
    <t>předložení vzorku barevnosti fasád - odsouhlasení vzorku</t>
  </si>
  <si>
    <t>- vzorek bude ředložen na polystyrenové desce o rozměru 1,00x0,50m</t>
  </si>
  <si>
    <t>bude předloženo 6ks barevných vzorků pro fasádní omítkovinu a 2ks barevných vzorků pro soklovou omítkovinu</t>
  </si>
  <si>
    <t>182</t>
  </si>
  <si>
    <t>049303000</t>
  </si>
  <si>
    <t>Náklady vzniklé v souvislosti s předáním stavby</t>
  </si>
  <si>
    <t>2121168067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</si>
</sst>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calcChain" Target="calcChain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39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40</v>
      </c>
      <c r="E29" s="48"/>
      <c r="F29" s="33" t="s">
        <v>41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42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43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44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46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47</v>
      </c>
      <c r="U35" s="55"/>
      <c r="V35" s="55"/>
      <c r="W35" s="55"/>
      <c r="X35" s="57" t="s">
        <v>48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49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50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51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52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51</v>
      </c>
      <c r="AI60" s="43"/>
      <c r="AJ60" s="43"/>
      <c r="AK60" s="43"/>
      <c r="AL60" s="43"/>
      <c r="AM60" s="65" t="s">
        <v>52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53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54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51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52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51</v>
      </c>
      <c r="AI75" s="43"/>
      <c r="AJ75" s="43"/>
      <c r="AK75" s="43"/>
      <c r="AL75" s="43"/>
      <c r="AM75" s="65" t="s">
        <v>52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55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2023-10-06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Snížení energetické náročnosti BD v lokalitě Nivy Dačice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Dačice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30. 9. 2025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Město Dačice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Mgr.A. Miroslav Misař</v>
      </c>
      <c r="AN89" s="72"/>
      <c r="AO89" s="72"/>
      <c r="AP89" s="72"/>
      <c r="AQ89" s="41"/>
      <c r="AR89" s="45"/>
      <c r="AS89" s="82" t="s">
        <v>56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33</v>
      </c>
      <c r="AJ90" s="41"/>
      <c r="AK90" s="41"/>
      <c r="AL90" s="41"/>
      <c r="AM90" s="81" t="str">
        <f>IF(E20="","",E20)</f>
        <v>Martin Lang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57</v>
      </c>
      <c r="D92" s="95"/>
      <c r="E92" s="95"/>
      <c r="F92" s="95"/>
      <c r="G92" s="95"/>
      <c r="H92" s="96"/>
      <c r="I92" s="97" t="s">
        <v>58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59</v>
      </c>
      <c r="AH92" s="95"/>
      <c r="AI92" s="95"/>
      <c r="AJ92" s="95"/>
      <c r="AK92" s="95"/>
      <c r="AL92" s="95"/>
      <c r="AM92" s="95"/>
      <c r="AN92" s="97" t="s">
        <v>60</v>
      </c>
      <c r="AO92" s="95"/>
      <c r="AP92" s="99"/>
      <c r="AQ92" s="100" t="s">
        <v>61</v>
      </c>
      <c r="AR92" s="45"/>
      <c r="AS92" s="101" t="s">
        <v>62</v>
      </c>
      <c r="AT92" s="102" t="s">
        <v>63</v>
      </c>
      <c r="AU92" s="102" t="s">
        <v>64</v>
      </c>
      <c r="AV92" s="102" t="s">
        <v>65</v>
      </c>
      <c r="AW92" s="102" t="s">
        <v>66</v>
      </c>
      <c r="AX92" s="102" t="s">
        <v>67</v>
      </c>
      <c r="AY92" s="102" t="s">
        <v>68</v>
      </c>
      <c r="AZ92" s="102" t="s">
        <v>69</v>
      </c>
      <c r="BA92" s="102" t="s">
        <v>70</v>
      </c>
      <c r="BB92" s="102" t="s">
        <v>71</v>
      </c>
      <c r="BC92" s="102" t="s">
        <v>72</v>
      </c>
      <c r="BD92" s="103" t="s">
        <v>73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74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ROUND(AS95,2)</f>
        <v>0</v>
      </c>
      <c r="AT94" s="115">
        <f>ROUND(SUM(AV94:AW94),2)</f>
        <v>0</v>
      </c>
      <c r="AU94" s="116">
        <f>ROUND(AU95,5)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ROUND(AZ95,2)</f>
        <v>0</v>
      </c>
      <c r="BA94" s="115">
        <f>ROUND(BA95,2)</f>
        <v>0</v>
      </c>
      <c r="BB94" s="115">
        <f>ROUND(BB95,2)</f>
        <v>0</v>
      </c>
      <c r="BC94" s="115">
        <f>ROUND(BC95,2)</f>
        <v>0</v>
      </c>
      <c r="BD94" s="117">
        <f>ROUND(BD95,2)</f>
        <v>0</v>
      </c>
      <c r="BE94" s="6"/>
      <c r="BS94" s="118" t="s">
        <v>75</v>
      </c>
      <c r="BT94" s="118" t="s">
        <v>76</v>
      </c>
      <c r="BU94" s="119" t="s">
        <v>77</v>
      </c>
      <c r="BV94" s="118" t="s">
        <v>78</v>
      </c>
      <c r="BW94" s="118" t="s">
        <v>5</v>
      </c>
      <c r="BX94" s="118" t="s">
        <v>79</v>
      </c>
      <c r="CL94" s="118" t="s">
        <v>1</v>
      </c>
    </row>
    <row r="95" s="7" customFormat="1" ht="16.5" customHeight="1">
      <c r="A95" s="120" t="s">
        <v>80</v>
      </c>
      <c r="B95" s="121"/>
      <c r="C95" s="122"/>
      <c r="D95" s="123" t="s">
        <v>81</v>
      </c>
      <c r="E95" s="123"/>
      <c r="F95" s="123"/>
      <c r="G95" s="123"/>
      <c r="H95" s="123"/>
      <c r="I95" s="124"/>
      <c r="J95" s="123" t="s">
        <v>82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'165 - Zateplení domu v ul...'!J30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83</v>
      </c>
      <c r="AR95" s="127"/>
      <c r="AS95" s="128">
        <v>0</v>
      </c>
      <c r="AT95" s="129">
        <f>ROUND(SUM(AV95:AW95),2)</f>
        <v>0</v>
      </c>
      <c r="AU95" s="130">
        <f>'165 - Zateplení domu v ul...'!P139</f>
        <v>0</v>
      </c>
      <c r="AV95" s="129">
        <f>'165 - Zateplení domu v ul...'!J33</f>
        <v>0</v>
      </c>
      <c r="AW95" s="129">
        <f>'165 - Zateplení domu v ul...'!J34</f>
        <v>0</v>
      </c>
      <c r="AX95" s="129">
        <f>'165 - Zateplení domu v ul...'!J35</f>
        <v>0</v>
      </c>
      <c r="AY95" s="129">
        <f>'165 - Zateplení domu v ul...'!J36</f>
        <v>0</v>
      </c>
      <c r="AZ95" s="129">
        <f>'165 - Zateplení domu v ul...'!F33</f>
        <v>0</v>
      </c>
      <c r="BA95" s="129">
        <f>'165 - Zateplení domu v ul...'!F34</f>
        <v>0</v>
      </c>
      <c r="BB95" s="129">
        <f>'165 - Zateplení domu v ul...'!F35</f>
        <v>0</v>
      </c>
      <c r="BC95" s="129">
        <f>'165 - Zateplení domu v ul...'!F36</f>
        <v>0</v>
      </c>
      <c r="BD95" s="131">
        <f>'165 - Zateplení domu v ul...'!F37</f>
        <v>0</v>
      </c>
      <c r="BE95" s="7"/>
      <c r="BT95" s="132" t="s">
        <v>84</v>
      </c>
      <c r="BV95" s="132" t="s">
        <v>78</v>
      </c>
      <c r="BW95" s="132" t="s">
        <v>85</v>
      </c>
      <c r="BX95" s="132" t="s">
        <v>5</v>
      </c>
      <c r="CL95" s="132" t="s">
        <v>1</v>
      </c>
      <c r="CM95" s="132" t="s">
        <v>84</v>
      </c>
    </row>
    <row r="96" s="2" customFormat="1" ht="30" customHeight="1">
      <c r="A96" s="39"/>
      <c r="B96" s="40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F96" s="41"/>
      <c r="AG96" s="41"/>
      <c r="AH96" s="41"/>
      <c r="AI96" s="41"/>
      <c r="AJ96" s="41"/>
      <c r="AK96" s="41"/>
      <c r="AL96" s="41"/>
      <c r="AM96" s="41"/>
      <c r="AN96" s="41"/>
      <c r="AO96" s="41"/>
      <c r="AP96" s="41"/>
      <c r="AQ96" s="41"/>
      <c r="AR96" s="45"/>
      <c r="AS96" s="39"/>
      <c r="AT96" s="39"/>
      <c r="AU96" s="39"/>
      <c r="AV96" s="39"/>
      <c r="AW96" s="39"/>
      <c r="AX96" s="39"/>
      <c r="AY96" s="39"/>
      <c r="AZ96" s="39"/>
      <c r="BA96" s="39"/>
      <c r="BB96" s="39"/>
      <c r="BC96" s="39"/>
      <c r="BD96" s="39"/>
      <c r="BE96" s="39"/>
    </row>
    <row r="97" s="2" customFormat="1" ht="6.96" customHeight="1">
      <c r="A97" s="39"/>
      <c r="B97" s="67"/>
      <c r="C97" s="68"/>
      <c r="D97" s="68"/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8"/>
      <c r="P97" s="68"/>
      <c r="Q97" s="68"/>
      <c r="R97" s="68"/>
      <c r="S97" s="68"/>
      <c r="T97" s="68"/>
      <c r="U97" s="68"/>
      <c r="V97" s="68"/>
      <c r="W97" s="68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  <c r="AN97" s="68"/>
      <c r="AO97" s="68"/>
      <c r="AP97" s="68"/>
      <c r="AQ97" s="68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</sheetData>
  <sheetProtection sheet="1" formatColumns="0" formatRows="0" objects="1" scenarios="1" spinCount="100000" saltValue="44JeooUhJ/MOToLmgaGBeUEYd8A6BTo9DTMqLD0Jkb+5jqS5jdz21VnOUhv6BBQyvtqIVfeHgtblG6PRsjwYZw==" hashValue="r9xHaHjyPRBRdojMp7oWAD35mscaPxGyN/RAg7G8fLGovSERByzETx5cpQ6pIj8ejEkORUGFVPaVzJ0CnAnZtA==" algorithmName="SHA-512" password="C6B1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165 - Zateplení domu v ul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21"/>
      <c r="AT3" s="18" t="s">
        <v>84</v>
      </c>
    </row>
    <row r="4" s="1" customFormat="1" ht="24.96" customHeight="1">
      <c r="B4" s="21"/>
      <c r="D4" s="135" t="s">
        <v>86</v>
      </c>
      <c r="L4" s="21"/>
      <c r="M4" s="136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7" t="s">
        <v>16</v>
      </c>
      <c r="L6" s="21"/>
    </row>
    <row r="7" s="1" customFormat="1" ht="16.5" customHeight="1">
      <c r="B7" s="21"/>
      <c r="E7" s="138" t="str">
        <f>'Rekapitulace stavby'!K6</f>
        <v>Snížení energetické náročnosti BD v lokalitě Nivy Dačice</v>
      </c>
      <c r="F7" s="137"/>
      <c r="G7" s="137"/>
      <c r="H7" s="137"/>
      <c r="L7" s="21"/>
    </row>
    <row r="8" s="2" customFormat="1" ht="12" customHeight="1">
      <c r="A8" s="39"/>
      <c r="B8" s="45"/>
      <c r="C8" s="39"/>
      <c r="D8" s="137" t="s">
        <v>87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9" t="s">
        <v>88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7" t="s">
        <v>18</v>
      </c>
      <c r="E11" s="39"/>
      <c r="F11" s="140" t="s">
        <v>1</v>
      </c>
      <c r="G11" s="39"/>
      <c r="H11" s="39"/>
      <c r="I11" s="137" t="s">
        <v>19</v>
      </c>
      <c r="J11" s="140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7" t="s">
        <v>20</v>
      </c>
      <c r="E12" s="39"/>
      <c r="F12" s="140" t="s">
        <v>21</v>
      </c>
      <c r="G12" s="39"/>
      <c r="H12" s="39"/>
      <c r="I12" s="137" t="s">
        <v>22</v>
      </c>
      <c r="J12" s="141" t="str">
        <f>'Rekapitulace stavby'!AN8</f>
        <v>30. 9. 2025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7" t="s">
        <v>24</v>
      </c>
      <c r="E14" s="39"/>
      <c r="F14" s="39"/>
      <c r="G14" s="39"/>
      <c r="H14" s="39"/>
      <c r="I14" s="137" t="s">
        <v>25</v>
      </c>
      <c r="J14" s="140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0" t="s">
        <v>26</v>
      </c>
      <c r="F15" s="39"/>
      <c r="G15" s="39"/>
      <c r="H15" s="39"/>
      <c r="I15" s="137" t="s">
        <v>27</v>
      </c>
      <c r="J15" s="140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7" t="s">
        <v>28</v>
      </c>
      <c r="E17" s="39"/>
      <c r="F17" s="39"/>
      <c r="G17" s="39"/>
      <c r="H17" s="39"/>
      <c r="I17" s="137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0"/>
      <c r="G18" s="140"/>
      <c r="H18" s="140"/>
      <c r="I18" s="137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7" t="s">
        <v>30</v>
      </c>
      <c r="E20" s="39"/>
      <c r="F20" s="39"/>
      <c r="G20" s="39"/>
      <c r="H20" s="39"/>
      <c r="I20" s="137" t="s">
        <v>25</v>
      </c>
      <c r="J20" s="140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0" t="s">
        <v>31</v>
      </c>
      <c r="F21" s="39"/>
      <c r="G21" s="39"/>
      <c r="H21" s="39"/>
      <c r="I21" s="137" t="s">
        <v>27</v>
      </c>
      <c r="J21" s="140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7" t="s">
        <v>33</v>
      </c>
      <c r="E23" s="39"/>
      <c r="F23" s="39"/>
      <c r="G23" s="39"/>
      <c r="H23" s="39"/>
      <c r="I23" s="137" t="s">
        <v>25</v>
      </c>
      <c r="J23" s="140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0" t="s">
        <v>34</v>
      </c>
      <c r="F24" s="39"/>
      <c r="G24" s="39"/>
      <c r="H24" s="39"/>
      <c r="I24" s="137" t="s">
        <v>27</v>
      </c>
      <c r="J24" s="140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7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6"/>
      <c r="E29" s="146"/>
      <c r="F29" s="146"/>
      <c r="G29" s="146"/>
      <c r="H29" s="146"/>
      <c r="I29" s="146"/>
      <c r="J29" s="146"/>
      <c r="K29" s="146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7" t="s">
        <v>36</v>
      </c>
      <c r="E30" s="39"/>
      <c r="F30" s="39"/>
      <c r="G30" s="39"/>
      <c r="H30" s="39"/>
      <c r="I30" s="39"/>
      <c r="J30" s="148">
        <f>ROUND(J139,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6"/>
      <c r="E31" s="146"/>
      <c r="F31" s="146"/>
      <c r="G31" s="146"/>
      <c r="H31" s="146"/>
      <c r="I31" s="146"/>
      <c r="J31" s="146"/>
      <c r="K31" s="146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9" t="s">
        <v>38</v>
      </c>
      <c r="G32" s="39"/>
      <c r="H32" s="39"/>
      <c r="I32" s="149" t="s">
        <v>37</v>
      </c>
      <c r="J32" s="149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0" t="s">
        <v>40</v>
      </c>
      <c r="E33" s="137" t="s">
        <v>41</v>
      </c>
      <c r="F33" s="151">
        <f>ROUND((SUM(BE139:BE679)),  2)</f>
        <v>0</v>
      </c>
      <c r="G33" s="39"/>
      <c r="H33" s="39"/>
      <c r="I33" s="152">
        <v>0.20999999999999999</v>
      </c>
      <c r="J33" s="151">
        <f>ROUND(((SUM(BE139:BE679))*I33),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7" t="s">
        <v>42</v>
      </c>
      <c r="F34" s="151">
        <f>ROUND((SUM(BF139:BF679)),  2)</f>
        <v>0</v>
      </c>
      <c r="G34" s="39"/>
      <c r="H34" s="39"/>
      <c r="I34" s="152">
        <v>0.12</v>
      </c>
      <c r="J34" s="151">
        <f>ROUND(((SUM(BF139:BF679))*I34),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7" t="s">
        <v>43</v>
      </c>
      <c r="F35" s="151">
        <f>ROUND((SUM(BG139:BG679)),  2)</f>
        <v>0</v>
      </c>
      <c r="G35" s="39"/>
      <c r="H35" s="39"/>
      <c r="I35" s="152">
        <v>0.20999999999999999</v>
      </c>
      <c r="J35" s="151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7" t="s">
        <v>44</v>
      </c>
      <c r="F36" s="151">
        <f>ROUND((SUM(BH139:BH679)),  2)</f>
        <v>0</v>
      </c>
      <c r="G36" s="39"/>
      <c r="H36" s="39"/>
      <c r="I36" s="152">
        <v>0.12</v>
      </c>
      <c r="J36" s="151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7" t="s">
        <v>45</v>
      </c>
      <c r="F37" s="151">
        <f>ROUND((SUM(BI139:BI679)),  2)</f>
        <v>0</v>
      </c>
      <c r="G37" s="39"/>
      <c r="H37" s="39"/>
      <c r="I37" s="152">
        <v>0</v>
      </c>
      <c r="J37" s="151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3"/>
      <c r="D39" s="154" t="s">
        <v>46</v>
      </c>
      <c r="E39" s="155"/>
      <c r="F39" s="155"/>
      <c r="G39" s="156" t="s">
        <v>47</v>
      </c>
      <c r="H39" s="157" t="s">
        <v>48</v>
      </c>
      <c r="I39" s="155"/>
      <c r="J39" s="158">
        <f>SUM(J30:J37)</f>
        <v>0</v>
      </c>
      <c r="K39" s="15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0" t="s">
        <v>49</v>
      </c>
      <c r="E50" s="161"/>
      <c r="F50" s="161"/>
      <c r="G50" s="160" t="s">
        <v>50</v>
      </c>
      <c r="H50" s="161"/>
      <c r="I50" s="161"/>
      <c r="J50" s="161"/>
      <c r="K50" s="161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2" t="s">
        <v>51</v>
      </c>
      <c r="E61" s="163"/>
      <c r="F61" s="164" t="s">
        <v>52</v>
      </c>
      <c r="G61" s="162" t="s">
        <v>51</v>
      </c>
      <c r="H61" s="163"/>
      <c r="I61" s="163"/>
      <c r="J61" s="165" t="s">
        <v>52</v>
      </c>
      <c r="K61" s="163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0" t="s">
        <v>53</v>
      </c>
      <c r="E65" s="166"/>
      <c r="F65" s="166"/>
      <c r="G65" s="160" t="s">
        <v>54</v>
      </c>
      <c r="H65" s="166"/>
      <c r="I65" s="166"/>
      <c r="J65" s="166"/>
      <c r="K65" s="166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2" t="s">
        <v>51</v>
      </c>
      <c r="E76" s="163"/>
      <c r="F76" s="164" t="s">
        <v>52</v>
      </c>
      <c r="G76" s="162" t="s">
        <v>51</v>
      </c>
      <c r="H76" s="163"/>
      <c r="I76" s="163"/>
      <c r="J76" s="165" t="s">
        <v>52</v>
      </c>
      <c r="K76" s="163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89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1" t="str">
        <f>E7</f>
        <v>Snížení energetické náročnosti BD v lokalitě Nivy Dačice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87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165 - Zateplení domu v ulici Nivy čp.165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Dačice</v>
      </c>
      <c r="G89" s="41"/>
      <c r="H89" s="41"/>
      <c r="I89" s="33" t="s">
        <v>22</v>
      </c>
      <c r="J89" s="80" t="str">
        <f>IF(J12="","",J12)</f>
        <v>30. 9. 2025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Dačice</v>
      </c>
      <c r="G91" s="41"/>
      <c r="H91" s="41"/>
      <c r="I91" s="33" t="s">
        <v>30</v>
      </c>
      <c r="J91" s="37" t="str">
        <f>E21</f>
        <v>Mgr.A. Miroslav Misař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Martin Lang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2" t="s">
        <v>90</v>
      </c>
      <c r="D94" s="173"/>
      <c r="E94" s="173"/>
      <c r="F94" s="173"/>
      <c r="G94" s="173"/>
      <c r="H94" s="173"/>
      <c r="I94" s="173"/>
      <c r="J94" s="174" t="s">
        <v>91</v>
      </c>
      <c r="K94" s="173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5" t="s">
        <v>92</v>
      </c>
      <c r="D96" s="41"/>
      <c r="E96" s="41"/>
      <c r="F96" s="41"/>
      <c r="G96" s="41"/>
      <c r="H96" s="41"/>
      <c r="I96" s="41"/>
      <c r="J96" s="111">
        <f>J139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93</v>
      </c>
    </row>
    <row r="97" s="9" customFormat="1" ht="24.96" customHeight="1">
      <c r="A97" s="9"/>
      <c r="B97" s="176"/>
      <c r="C97" s="177"/>
      <c r="D97" s="178" t="s">
        <v>94</v>
      </c>
      <c r="E97" s="179"/>
      <c r="F97" s="179"/>
      <c r="G97" s="179"/>
      <c r="H97" s="179"/>
      <c r="I97" s="179"/>
      <c r="J97" s="180">
        <f>J140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95</v>
      </c>
      <c r="E98" s="185"/>
      <c r="F98" s="185"/>
      <c r="G98" s="185"/>
      <c r="H98" s="185"/>
      <c r="I98" s="185"/>
      <c r="J98" s="186">
        <f>J141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96</v>
      </c>
      <c r="E99" s="185"/>
      <c r="F99" s="185"/>
      <c r="G99" s="185"/>
      <c r="H99" s="185"/>
      <c r="I99" s="185"/>
      <c r="J99" s="186">
        <f>J168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97</v>
      </c>
      <c r="E100" s="185"/>
      <c r="F100" s="185"/>
      <c r="G100" s="185"/>
      <c r="H100" s="185"/>
      <c r="I100" s="185"/>
      <c r="J100" s="186">
        <f>J173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98</v>
      </c>
      <c r="E101" s="185"/>
      <c r="F101" s="185"/>
      <c r="G101" s="185"/>
      <c r="H101" s="185"/>
      <c r="I101" s="185"/>
      <c r="J101" s="186">
        <f>J381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99</v>
      </c>
      <c r="E102" s="185"/>
      <c r="F102" s="185"/>
      <c r="G102" s="185"/>
      <c r="H102" s="185"/>
      <c r="I102" s="185"/>
      <c r="J102" s="186">
        <f>J432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2"/>
      <c r="C103" s="183"/>
      <c r="D103" s="184" t="s">
        <v>100</v>
      </c>
      <c r="E103" s="185"/>
      <c r="F103" s="185"/>
      <c r="G103" s="185"/>
      <c r="H103" s="185"/>
      <c r="I103" s="185"/>
      <c r="J103" s="186">
        <f>J439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6"/>
      <c r="C104" s="177"/>
      <c r="D104" s="178" t="s">
        <v>101</v>
      </c>
      <c r="E104" s="179"/>
      <c r="F104" s="179"/>
      <c r="G104" s="179"/>
      <c r="H104" s="179"/>
      <c r="I104" s="179"/>
      <c r="J104" s="180">
        <f>J441</f>
        <v>0</v>
      </c>
      <c r="K104" s="177"/>
      <c r="L104" s="181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2"/>
      <c r="C105" s="183"/>
      <c r="D105" s="184" t="s">
        <v>102</v>
      </c>
      <c r="E105" s="185"/>
      <c r="F105" s="185"/>
      <c r="G105" s="185"/>
      <c r="H105" s="185"/>
      <c r="I105" s="185"/>
      <c r="J105" s="186">
        <f>J442</f>
        <v>0</v>
      </c>
      <c r="K105" s="183"/>
      <c r="L105" s="18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2"/>
      <c r="C106" s="183"/>
      <c r="D106" s="184" t="s">
        <v>103</v>
      </c>
      <c r="E106" s="185"/>
      <c r="F106" s="185"/>
      <c r="G106" s="185"/>
      <c r="H106" s="185"/>
      <c r="I106" s="185"/>
      <c r="J106" s="186">
        <f>J447</f>
        <v>0</v>
      </c>
      <c r="K106" s="183"/>
      <c r="L106" s="18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2"/>
      <c r="C107" s="183"/>
      <c r="D107" s="184" t="s">
        <v>104</v>
      </c>
      <c r="E107" s="185"/>
      <c r="F107" s="185"/>
      <c r="G107" s="185"/>
      <c r="H107" s="185"/>
      <c r="I107" s="185"/>
      <c r="J107" s="186">
        <f>J460</f>
        <v>0</v>
      </c>
      <c r="K107" s="183"/>
      <c r="L107" s="18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2"/>
      <c r="C108" s="183"/>
      <c r="D108" s="184" t="s">
        <v>105</v>
      </c>
      <c r="E108" s="185"/>
      <c r="F108" s="185"/>
      <c r="G108" s="185"/>
      <c r="H108" s="185"/>
      <c r="I108" s="185"/>
      <c r="J108" s="186">
        <f>J466</f>
        <v>0</v>
      </c>
      <c r="K108" s="183"/>
      <c r="L108" s="18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2"/>
      <c r="C109" s="183"/>
      <c r="D109" s="184" t="s">
        <v>106</v>
      </c>
      <c r="E109" s="185"/>
      <c r="F109" s="185"/>
      <c r="G109" s="185"/>
      <c r="H109" s="185"/>
      <c r="I109" s="185"/>
      <c r="J109" s="186">
        <f>J510</f>
        <v>0</v>
      </c>
      <c r="K109" s="183"/>
      <c r="L109" s="18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2"/>
      <c r="C110" s="183"/>
      <c r="D110" s="184" t="s">
        <v>107</v>
      </c>
      <c r="E110" s="185"/>
      <c r="F110" s="185"/>
      <c r="G110" s="185"/>
      <c r="H110" s="185"/>
      <c r="I110" s="185"/>
      <c r="J110" s="186">
        <f>J544</f>
        <v>0</v>
      </c>
      <c r="K110" s="183"/>
      <c r="L110" s="18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2"/>
      <c r="C111" s="183"/>
      <c r="D111" s="184" t="s">
        <v>108</v>
      </c>
      <c r="E111" s="185"/>
      <c r="F111" s="185"/>
      <c r="G111" s="185"/>
      <c r="H111" s="185"/>
      <c r="I111" s="185"/>
      <c r="J111" s="186">
        <f>J597</f>
        <v>0</v>
      </c>
      <c r="K111" s="183"/>
      <c r="L111" s="18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2"/>
      <c r="C112" s="183"/>
      <c r="D112" s="184" t="s">
        <v>109</v>
      </c>
      <c r="E112" s="185"/>
      <c r="F112" s="185"/>
      <c r="G112" s="185"/>
      <c r="H112" s="185"/>
      <c r="I112" s="185"/>
      <c r="J112" s="186">
        <f>J613</f>
        <v>0</v>
      </c>
      <c r="K112" s="183"/>
      <c r="L112" s="187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2"/>
      <c r="C113" s="183"/>
      <c r="D113" s="184" t="s">
        <v>110</v>
      </c>
      <c r="E113" s="185"/>
      <c r="F113" s="185"/>
      <c r="G113" s="185"/>
      <c r="H113" s="185"/>
      <c r="I113" s="185"/>
      <c r="J113" s="186">
        <f>J642</f>
        <v>0</v>
      </c>
      <c r="K113" s="183"/>
      <c r="L113" s="187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9" customFormat="1" ht="24.96" customHeight="1">
      <c r="A114" s="9"/>
      <c r="B114" s="176"/>
      <c r="C114" s="177"/>
      <c r="D114" s="178" t="s">
        <v>111</v>
      </c>
      <c r="E114" s="179"/>
      <c r="F114" s="179"/>
      <c r="G114" s="179"/>
      <c r="H114" s="179"/>
      <c r="I114" s="179"/>
      <c r="J114" s="180">
        <f>J648</f>
        <v>0</v>
      </c>
      <c r="K114" s="177"/>
      <c r="L114" s="181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</row>
    <row r="115" s="10" customFormat="1" ht="19.92" customHeight="1">
      <c r="A115" s="10"/>
      <c r="B115" s="182"/>
      <c r="C115" s="183"/>
      <c r="D115" s="184" t="s">
        <v>112</v>
      </c>
      <c r="E115" s="185"/>
      <c r="F115" s="185"/>
      <c r="G115" s="185"/>
      <c r="H115" s="185"/>
      <c r="I115" s="185"/>
      <c r="J115" s="186">
        <f>J649</f>
        <v>0</v>
      </c>
      <c r="K115" s="183"/>
      <c r="L115" s="187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9" customFormat="1" ht="24.96" customHeight="1">
      <c r="A116" s="9"/>
      <c r="B116" s="176"/>
      <c r="C116" s="177"/>
      <c r="D116" s="178" t="s">
        <v>113</v>
      </c>
      <c r="E116" s="179"/>
      <c r="F116" s="179"/>
      <c r="G116" s="179"/>
      <c r="H116" s="179"/>
      <c r="I116" s="179"/>
      <c r="J116" s="180">
        <f>J656</f>
        <v>0</v>
      </c>
      <c r="K116" s="177"/>
      <c r="L116" s="181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</row>
    <row r="117" s="10" customFormat="1" ht="19.92" customHeight="1">
      <c r="A117" s="10"/>
      <c r="B117" s="182"/>
      <c r="C117" s="183"/>
      <c r="D117" s="184" t="s">
        <v>114</v>
      </c>
      <c r="E117" s="185"/>
      <c r="F117" s="185"/>
      <c r="G117" s="185"/>
      <c r="H117" s="185"/>
      <c r="I117" s="185"/>
      <c r="J117" s="186">
        <f>J657</f>
        <v>0</v>
      </c>
      <c r="K117" s="183"/>
      <c r="L117" s="187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2"/>
      <c r="C118" s="183"/>
      <c r="D118" s="184" t="s">
        <v>115</v>
      </c>
      <c r="E118" s="185"/>
      <c r="F118" s="185"/>
      <c r="G118" s="185"/>
      <c r="H118" s="185"/>
      <c r="I118" s="185"/>
      <c r="J118" s="186">
        <f>J659</f>
        <v>0</v>
      </c>
      <c r="K118" s="183"/>
      <c r="L118" s="187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2"/>
      <c r="C119" s="183"/>
      <c r="D119" s="184" t="s">
        <v>116</v>
      </c>
      <c r="E119" s="185"/>
      <c r="F119" s="185"/>
      <c r="G119" s="185"/>
      <c r="H119" s="185"/>
      <c r="I119" s="185"/>
      <c r="J119" s="186">
        <f>J672</f>
        <v>0</v>
      </c>
      <c r="K119" s="183"/>
      <c r="L119" s="187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2" customFormat="1" ht="21.84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67"/>
      <c r="C121" s="68"/>
      <c r="D121" s="68"/>
      <c r="E121" s="68"/>
      <c r="F121" s="68"/>
      <c r="G121" s="68"/>
      <c r="H121" s="68"/>
      <c r="I121" s="68"/>
      <c r="J121" s="68"/>
      <c r="K121" s="68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5" s="2" customFormat="1" ht="6.96" customHeight="1">
      <c r="A125" s="39"/>
      <c r="B125" s="69"/>
      <c r="C125" s="70"/>
      <c r="D125" s="70"/>
      <c r="E125" s="70"/>
      <c r="F125" s="70"/>
      <c r="G125" s="70"/>
      <c r="H125" s="70"/>
      <c r="I125" s="70"/>
      <c r="J125" s="70"/>
      <c r="K125" s="70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24.96" customHeight="1">
      <c r="A126" s="39"/>
      <c r="B126" s="40"/>
      <c r="C126" s="24" t="s">
        <v>117</v>
      </c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6.96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2" customHeight="1">
      <c r="A128" s="39"/>
      <c r="B128" s="40"/>
      <c r="C128" s="33" t="s">
        <v>16</v>
      </c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6.5" customHeight="1">
      <c r="A129" s="39"/>
      <c r="B129" s="40"/>
      <c r="C129" s="41"/>
      <c r="D129" s="41"/>
      <c r="E129" s="171" t="str">
        <f>E7</f>
        <v>Snížení energetické náročnosti BD v lokalitě Nivy Dačice</v>
      </c>
      <c r="F129" s="33"/>
      <c r="G129" s="33"/>
      <c r="H129" s="33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2" customHeight="1">
      <c r="A130" s="39"/>
      <c r="B130" s="40"/>
      <c r="C130" s="33" t="s">
        <v>87</v>
      </c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6.5" customHeight="1">
      <c r="A131" s="39"/>
      <c r="B131" s="40"/>
      <c r="C131" s="41"/>
      <c r="D131" s="41"/>
      <c r="E131" s="77" t="str">
        <f>E9</f>
        <v>165 - Zateplení domu v ulici Nivy čp.165</v>
      </c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6.96" customHeight="1">
      <c r="A132" s="39"/>
      <c r="B132" s="40"/>
      <c r="C132" s="41"/>
      <c r="D132" s="41"/>
      <c r="E132" s="41"/>
      <c r="F132" s="41"/>
      <c r="G132" s="41"/>
      <c r="H132" s="41"/>
      <c r="I132" s="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2" customHeight="1">
      <c r="A133" s="39"/>
      <c r="B133" s="40"/>
      <c r="C133" s="33" t="s">
        <v>20</v>
      </c>
      <c r="D133" s="41"/>
      <c r="E133" s="41"/>
      <c r="F133" s="28" t="str">
        <f>F12</f>
        <v>Dačice</v>
      </c>
      <c r="G133" s="41"/>
      <c r="H133" s="41"/>
      <c r="I133" s="33" t="s">
        <v>22</v>
      </c>
      <c r="J133" s="80" t="str">
        <f>IF(J12="","",J12)</f>
        <v>30. 9. 2025</v>
      </c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6.96" customHeight="1">
      <c r="A134" s="39"/>
      <c r="B134" s="40"/>
      <c r="C134" s="41"/>
      <c r="D134" s="41"/>
      <c r="E134" s="41"/>
      <c r="F134" s="41"/>
      <c r="G134" s="41"/>
      <c r="H134" s="41"/>
      <c r="I134" s="41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5.15" customHeight="1">
      <c r="A135" s="39"/>
      <c r="B135" s="40"/>
      <c r="C135" s="33" t="s">
        <v>24</v>
      </c>
      <c r="D135" s="41"/>
      <c r="E135" s="41"/>
      <c r="F135" s="28" t="str">
        <f>E15</f>
        <v>Město Dačice</v>
      </c>
      <c r="G135" s="41"/>
      <c r="H135" s="41"/>
      <c r="I135" s="33" t="s">
        <v>30</v>
      </c>
      <c r="J135" s="37" t="str">
        <f>E21</f>
        <v>Mgr.A. Miroslav Misař</v>
      </c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15.15" customHeight="1">
      <c r="A136" s="39"/>
      <c r="B136" s="40"/>
      <c r="C136" s="33" t="s">
        <v>28</v>
      </c>
      <c r="D136" s="41"/>
      <c r="E136" s="41"/>
      <c r="F136" s="28" t="str">
        <f>IF(E18="","",E18)</f>
        <v>Vyplň údaj</v>
      </c>
      <c r="G136" s="41"/>
      <c r="H136" s="41"/>
      <c r="I136" s="33" t="s">
        <v>33</v>
      </c>
      <c r="J136" s="37" t="str">
        <f>E24</f>
        <v>Martin Lang</v>
      </c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10.32" customHeight="1">
      <c r="A137" s="39"/>
      <c r="B137" s="40"/>
      <c r="C137" s="41"/>
      <c r="D137" s="41"/>
      <c r="E137" s="41"/>
      <c r="F137" s="41"/>
      <c r="G137" s="41"/>
      <c r="H137" s="41"/>
      <c r="I137" s="41"/>
      <c r="J137" s="41"/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11" customFormat="1" ht="29.28" customHeight="1">
      <c r="A138" s="188"/>
      <c r="B138" s="189"/>
      <c r="C138" s="190" t="s">
        <v>118</v>
      </c>
      <c r="D138" s="191" t="s">
        <v>61</v>
      </c>
      <c r="E138" s="191" t="s">
        <v>57</v>
      </c>
      <c r="F138" s="191" t="s">
        <v>58</v>
      </c>
      <c r="G138" s="191" t="s">
        <v>119</v>
      </c>
      <c r="H138" s="191" t="s">
        <v>120</v>
      </c>
      <c r="I138" s="191" t="s">
        <v>121</v>
      </c>
      <c r="J138" s="191" t="s">
        <v>91</v>
      </c>
      <c r="K138" s="192" t="s">
        <v>122</v>
      </c>
      <c r="L138" s="193"/>
      <c r="M138" s="101" t="s">
        <v>1</v>
      </c>
      <c r="N138" s="102" t="s">
        <v>40</v>
      </c>
      <c r="O138" s="102" t="s">
        <v>123</v>
      </c>
      <c r="P138" s="102" t="s">
        <v>124</v>
      </c>
      <c r="Q138" s="102" t="s">
        <v>125</v>
      </c>
      <c r="R138" s="102" t="s">
        <v>126</v>
      </c>
      <c r="S138" s="102" t="s">
        <v>127</v>
      </c>
      <c r="T138" s="103" t="s">
        <v>128</v>
      </c>
      <c r="U138" s="188"/>
      <c r="V138" s="188"/>
      <c r="W138" s="188"/>
      <c r="X138" s="188"/>
      <c r="Y138" s="188"/>
      <c r="Z138" s="188"/>
      <c r="AA138" s="188"/>
      <c r="AB138" s="188"/>
      <c r="AC138" s="188"/>
      <c r="AD138" s="188"/>
      <c r="AE138" s="188"/>
    </row>
    <row r="139" s="2" customFormat="1" ht="22.8" customHeight="1">
      <c r="A139" s="39"/>
      <c r="B139" s="40"/>
      <c r="C139" s="108" t="s">
        <v>129</v>
      </c>
      <c r="D139" s="41"/>
      <c r="E139" s="41"/>
      <c r="F139" s="41"/>
      <c r="G139" s="41"/>
      <c r="H139" s="41"/>
      <c r="I139" s="41"/>
      <c r="J139" s="194">
        <f>BK139</f>
        <v>0</v>
      </c>
      <c r="K139" s="41"/>
      <c r="L139" s="45"/>
      <c r="M139" s="104"/>
      <c r="N139" s="195"/>
      <c r="O139" s="105"/>
      <c r="P139" s="196">
        <f>P140+P441+P648+P656</f>
        <v>0</v>
      </c>
      <c r="Q139" s="105"/>
      <c r="R139" s="196">
        <f>R140+R441+R648+R656</f>
        <v>24.830095969999995</v>
      </c>
      <c r="S139" s="105"/>
      <c r="T139" s="197">
        <f>T140+T441+T648+T656</f>
        <v>13.97192428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75</v>
      </c>
      <c r="AU139" s="18" t="s">
        <v>93</v>
      </c>
      <c r="BK139" s="198">
        <f>BK140+BK441+BK648+BK656</f>
        <v>0</v>
      </c>
    </row>
    <row r="140" s="12" customFormat="1" ht="25.92" customHeight="1">
      <c r="A140" s="12"/>
      <c r="B140" s="199"/>
      <c r="C140" s="200"/>
      <c r="D140" s="201" t="s">
        <v>75</v>
      </c>
      <c r="E140" s="202" t="s">
        <v>130</v>
      </c>
      <c r="F140" s="202" t="s">
        <v>131</v>
      </c>
      <c r="G140" s="200"/>
      <c r="H140" s="200"/>
      <c r="I140" s="203"/>
      <c r="J140" s="204">
        <f>BK140</f>
        <v>0</v>
      </c>
      <c r="K140" s="200"/>
      <c r="L140" s="205"/>
      <c r="M140" s="206"/>
      <c r="N140" s="207"/>
      <c r="O140" s="207"/>
      <c r="P140" s="208">
        <f>P141+P168+P173+P381+P432+P439</f>
        <v>0</v>
      </c>
      <c r="Q140" s="207"/>
      <c r="R140" s="208">
        <f>R141+R168+R173+R381+R432+R439</f>
        <v>20.813875019999998</v>
      </c>
      <c r="S140" s="207"/>
      <c r="T140" s="209">
        <f>T141+T168+T173+T381+T432+T439</f>
        <v>7.9283675799999997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0" t="s">
        <v>84</v>
      </c>
      <c r="AT140" s="211" t="s">
        <v>75</v>
      </c>
      <c r="AU140" s="211" t="s">
        <v>76</v>
      </c>
      <c r="AY140" s="210" t="s">
        <v>132</v>
      </c>
      <c r="BK140" s="212">
        <f>BK141+BK168+BK173+BK381+BK432+BK439</f>
        <v>0</v>
      </c>
    </row>
    <row r="141" s="12" customFormat="1" ht="22.8" customHeight="1">
      <c r="A141" s="12"/>
      <c r="B141" s="199"/>
      <c r="C141" s="200"/>
      <c r="D141" s="201" t="s">
        <v>75</v>
      </c>
      <c r="E141" s="213" t="s">
        <v>84</v>
      </c>
      <c r="F141" s="213" t="s">
        <v>133</v>
      </c>
      <c r="G141" s="200"/>
      <c r="H141" s="200"/>
      <c r="I141" s="203"/>
      <c r="J141" s="214">
        <f>BK141</f>
        <v>0</v>
      </c>
      <c r="K141" s="200"/>
      <c r="L141" s="205"/>
      <c r="M141" s="206"/>
      <c r="N141" s="207"/>
      <c r="O141" s="207"/>
      <c r="P141" s="208">
        <f>SUM(P142:P167)</f>
        <v>0</v>
      </c>
      <c r="Q141" s="207"/>
      <c r="R141" s="208">
        <f>SUM(R142:R167)</f>
        <v>0</v>
      </c>
      <c r="S141" s="207"/>
      <c r="T141" s="209">
        <f>SUM(T142:T167)</f>
        <v>2.5795199999999996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0" t="s">
        <v>84</v>
      </c>
      <c r="AT141" s="211" t="s">
        <v>75</v>
      </c>
      <c r="AU141" s="211" t="s">
        <v>84</v>
      </c>
      <c r="AY141" s="210" t="s">
        <v>132</v>
      </c>
      <c r="BK141" s="212">
        <f>SUM(BK142:BK167)</f>
        <v>0</v>
      </c>
    </row>
    <row r="142" s="2" customFormat="1" ht="49.05" customHeight="1">
      <c r="A142" s="39"/>
      <c r="B142" s="40"/>
      <c r="C142" s="215" t="s">
        <v>84</v>
      </c>
      <c r="D142" s="215" t="s">
        <v>134</v>
      </c>
      <c r="E142" s="216" t="s">
        <v>135</v>
      </c>
      <c r="F142" s="217" t="s">
        <v>136</v>
      </c>
      <c r="G142" s="218" t="s">
        <v>137</v>
      </c>
      <c r="H142" s="219">
        <v>10.747999999999999</v>
      </c>
      <c r="I142" s="220"/>
      <c r="J142" s="221">
        <f>ROUND(I142*H142,2)</f>
        <v>0</v>
      </c>
      <c r="K142" s="217" t="s">
        <v>138</v>
      </c>
      <c r="L142" s="45"/>
      <c r="M142" s="222" t="s">
        <v>1</v>
      </c>
      <c r="N142" s="223" t="s">
        <v>42</v>
      </c>
      <c r="O142" s="92"/>
      <c r="P142" s="224">
        <f>O142*H142</f>
        <v>0</v>
      </c>
      <c r="Q142" s="224">
        <v>0</v>
      </c>
      <c r="R142" s="224">
        <f>Q142*H142</f>
        <v>0</v>
      </c>
      <c r="S142" s="224">
        <v>0.23999999999999999</v>
      </c>
      <c r="T142" s="225">
        <f>S142*H142</f>
        <v>2.5795199999999996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6" t="s">
        <v>139</v>
      </c>
      <c r="AT142" s="226" t="s">
        <v>134</v>
      </c>
      <c r="AU142" s="226" t="s">
        <v>140</v>
      </c>
      <c r="AY142" s="18" t="s">
        <v>132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18" t="s">
        <v>140</v>
      </c>
      <c r="BK142" s="227">
        <f>ROUND(I142*H142,2)</f>
        <v>0</v>
      </c>
      <c r="BL142" s="18" t="s">
        <v>139</v>
      </c>
      <c r="BM142" s="226" t="s">
        <v>141</v>
      </c>
    </row>
    <row r="143" s="13" customFormat="1">
      <c r="A143" s="13"/>
      <c r="B143" s="228"/>
      <c r="C143" s="229"/>
      <c r="D143" s="230" t="s">
        <v>142</v>
      </c>
      <c r="E143" s="231" t="s">
        <v>1</v>
      </c>
      <c r="F143" s="232" t="s">
        <v>143</v>
      </c>
      <c r="G143" s="229"/>
      <c r="H143" s="231" t="s">
        <v>1</v>
      </c>
      <c r="I143" s="233"/>
      <c r="J143" s="229"/>
      <c r="K143" s="229"/>
      <c r="L143" s="234"/>
      <c r="M143" s="235"/>
      <c r="N143" s="236"/>
      <c r="O143" s="236"/>
      <c r="P143" s="236"/>
      <c r="Q143" s="236"/>
      <c r="R143" s="236"/>
      <c r="S143" s="236"/>
      <c r="T143" s="237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8" t="s">
        <v>142</v>
      </c>
      <c r="AU143" s="238" t="s">
        <v>140</v>
      </c>
      <c r="AV143" s="13" t="s">
        <v>84</v>
      </c>
      <c r="AW143" s="13" t="s">
        <v>32</v>
      </c>
      <c r="AX143" s="13" t="s">
        <v>76</v>
      </c>
      <c r="AY143" s="238" t="s">
        <v>132</v>
      </c>
    </row>
    <row r="144" s="14" customFormat="1">
      <c r="A144" s="14"/>
      <c r="B144" s="239"/>
      <c r="C144" s="240"/>
      <c r="D144" s="230" t="s">
        <v>142</v>
      </c>
      <c r="E144" s="241" t="s">
        <v>1</v>
      </c>
      <c r="F144" s="242" t="s">
        <v>144</v>
      </c>
      <c r="G144" s="240"/>
      <c r="H144" s="243">
        <v>10.747999999999999</v>
      </c>
      <c r="I144" s="244"/>
      <c r="J144" s="240"/>
      <c r="K144" s="240"/>
      <c r="L144" s="245"/>
      <c r="M144" s="246"/>
      <c r="N144" s="247"/>
      <c r="O144" s="247"/>
      <c r="P144" s="247"/>
      <c r="Q144" s="247"/>
      <c r="R144" s="247"/>
      <c r="S144" s="247"/>
      <c r="T144" s="248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9" t="s">
        <v>142</v>
      </c>
      <c r="AU144" s="249" t="s">
        <v>140</v>
      </c>
      <c r="AV144" s="14" t="s">
        <v>140</v>
      </c>
      <c r="AW144" s="14" t="s">
        <v>32</v>
      </c>
      <c r="AX144" s="14" t="s">
        <v>76</v>
      </c>
      <c r="AY144" s="249" t="s">
        <v>132</v>
      </c>
    </row>
    <row r="145" s="15" customFormat="1">
      <c r="A145" s="15"/>
      <c r="B145" s="250"/>
      <c r="C145" s="251"/>
      <c r="D145" s="230" t="s">
        <v>142</v>
      </c>
      <c r="E145" s="252" t="s">
        <v>1</v>
      </c>
      <c r="F145" s="253" t="s">
        <v>145</v>
      </c>
      <c r="G145" s="251"/>
      <c r="H145" s="254">
        <v>10.747999999999999</v>
      </c>
      <c r="I145" s="255"/>
      <c r="J145" s="251"/>
      <c r="K145" s="251"/>
      <c r="L145" s="256"/>
      <c r="M145" s="257"/>
      <c r="N145" s="258"/>
      <c r="O145" s="258"/>
      <c r="P145" s="258"/>
      <c r="Q145" s="258"/>
      <c r="R145" s="258"/>
      <c r="S145" s="258"/>
      <c r="T145" s="259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0" t="s">
        <v>142</v>
      </c>
      <c r="AU145" s="260" t="s">
        <v>140</v>
      </c>
      <c r="AV145" s="15" t="s">
        <v>139</v>
      </c>
      <c r="AW145" s="15" t="s">
        <v>32</v>
      </c>
      <c r="AX145" s="15" t="s">
        <v>84</v>
      </c>
      <c r="AY145" s="260" t="s">
        <v>132</v>
      </c>
    </row>
    <row r="146" s="2" customFormat="1" ht="44.25" customHeight="1">
      <c r="A146" s="39"/>
      <c r="B146" s="40"/>
      <c r="C146" s="215" t="s">
        <v>140</v>
      </c>
      <c r="D146" s="215" t="s">
        <v>134</v>
      </c>
      <c r="E146" s="216" t="s">
        <v>146</v>
      </c>
      <c r="F146" s="217" t="s">
        <v>147</v>
      </c>
      <c r="G146" s="218" t="s">
        <v>148</v>
      </c>
      <c r="H146" s="219">
        <v>17.206</v>
      </c>
      <c r="I146" s="220"/>
      <c r="J146" s="221">
        <f>ROUND(I146*H146,2)</f>
        <v>0</v>
      </c>
      <c r="K146" s="217" t="s">
        <v>138</v>
      </c>
      <c r="L146" s="45"/>
      <c r="M146" s="222" t="s">
        <v>1</v>
      </c>
      <c r="N146" s="223" t="s">
        <v>42</v>
      </c>
      <c r="O146" s="92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6" t="s">
        <v>139</v>
      </c>
      <c r="AT146" s="226" t="s">
        <v>134</v>
      </c>
      <c r="AU146" s="226" t="s">
        <v>140</v>
      </c>
      <c r="AY146" s="18" t="s">
        <v>132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18" t="s">
        <v>140</v>
      </c>
      <c r="BK146" s="227">
        <f>ROUND(I146*H146,2)</f>
        <v>0</v>
      </c>
      <c r="BL146" s="18" t="s">
        <v>139</v>
      </c>
      <c r="BM146" s="226" t="s">
        <v>149</v>
      </c>
    </row>
    <row r="147" s="13" customFormat="1">
      <c r="A147" s="13"/>
      <c r="B147" s="228"/>
      <c r="C147" s="229"/>
      <c r="D147" s="230" t="s">
        <v>142</v>
      </c>
      <c r="E147" s="231" t="s">
        <v>1</v>
      </c>
      <c r="F147" s="232" t="s">
        <v>150</v>
      </c>
      <c r="G147" s="229"/>
      <c r="H147" s="231" t="s">
        <v>1</v>
      </c>
      <c r="I147" s="233"/>
      <c r="J147" s="229"/>
      <c r="K147" s="229"/>
      <c r="L147" s="234"/>
      <c r="M147" s="235"/>
      <c r="N147" s="236"/>
      <c r="O147" s="236"/>
      <c r="P147" s="236"/>
      <c r="Q147" s="236"/>
      <c r="R147" s="236"/>
      <c r="S147" s="236"/>
      <c r="T147" s="237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8" t="s">
        <v>142</v>
      </c>
      <c r="AU147" s="238" t="s">
        <v>140</v>
      </c>
      <c r="AV147" s="13" t="s">
        <v>84</v>
      </c>
      <c r="AW147" s="13" t="s">
        <v>32</v>
      </c>
      <c r="AX147" s="13" t="s">
        <v>76</v>
      </c>
      <c r="AY147" s="238" t="s">
        <v>132</v>
      </c>
    </row>
    <row r="148" s="14" customFormat="1">
      <c r="A148" s="14"/>
      <c r="B148" s="239"/>
      <c r="C148" s="240"/>
      <c r="D148" s="230" t="s">
        <v>142</v>
      </c>
      <c r="E148" s="241" t="s">
        <v>1</v>
      </c>
      <c r="F148" s="242" t="s">
        <v>151</v>
      </c>
      <c r="G148" s="240"/>
      <c r="H148" s="243">
        <v>17.206</v>
      </c>
      <c r="I148" s="244"/>
      <c r="J148" s="240"/>
      <c r="K148" s="240"/>
      <c r="L148" s="245"/>
      <c r="M148" s="246"/>
      <c r="N148" s="247"/>
      <c r="O148" s="247"/>
      <c r="P148" s="247"/>
      <c r="Q148" s="247"/>
      <c r="R148" s="247"/>
      <c r="S148" s="247"/>
      <c r="T148" s="248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9" t="s">
        <v>142</v>
      </c>
      <c r="AU148" s="249" t="s">
        <v>140</v>
      </c>
      <c r="AV148" s="14" t="s">
        <v>140</v>
      </c>
      <c r="AW148" s="14" t="s">
        <v>32</v>
      </c>
      <c r="AX148" s="14" t="s">
        <v>76</v>
      </c>
      <c r="AY148" s="249" t="s">
        <v>132</v>
      </c>
    </row>
    <row r="149" s="15" customFormat="1">
      <c r="A149" s="15"/>
      <c r="B149" s="250"/>
      <c r="C149" s="251"/>
      <c r="D149" s="230" t="s">
        <v>142</v>
      </c>
      <c r="E149" s="252" t="s">
        <v>1</v>
      </c>
      <c r="F149" s="253" t="s">
        <v>145</v>
      </c>
      <c r="G149" s="251"/>
      <c r="H149" s="254">
        <v>17.206</v>
      </c>
      <c r="I149" s="255"/>
      <c r="J149" s="251"/>
      <c r="K149" s="251"/>
      <c r="L149" s="256"/>
      <c r="M149" s="257"/>
      <c r="N149" s="258"/>
      <c r="O149" s="258"/>
      <c r="P149" s="258"/>
      <c r="Q149" s="258"/>
      <c r="R149" s="258"/>
      <c r="S149" s="258"/>
      <c r="T149" s="259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60" t="s">
        <v>142</v>
      </c>
      <c r="AU149" s="260" t="s">
        <v>140</v>
      </c>
      <c r="AV149" s="15" t="s">
        <v>139</v>
      </c>
      <c r="AW149" s="15" t="s">
        <v>32</v>
      </c>
      <c r="AX149" s="15" t="s">
        <v>84</v>
      </c>
      <c r="AY149" s="260" t="s">
        <v>132</v>
      </c>
    </row>
    <row r="150" s="2" customFormat="1" ht="55.5" customHeight="1">
      <c r="A150" s="39"/>
      <c r="B150" s="40"/>
      <c r="C150" s="215" t="s">
        <v>152</v>
      </c>
      <c r="D150" s="215" t="s">
        <v>134</v>
      </c>
      <c r="E150" s="216" t="s">
        <v>153</v>
      </c>
      <c r="F150" s="217" t="s">
        <v>154</v>
      </c>
      <c r="G150" s="218" t="s">
        <v>148</v>
      </c>
      <c r="H150" s="219">
        <v>5.7350000000000003</v>
      </c>
      <c r="I150" s="220"/>
      <c r="J150" s="221">
        <f>ROUND(I150*H150,2)</f>
        <v>0</v>
      </c>
      <c r="K150" s="217" t="s">
        <v>138</v>
      </c>
      <c r="L150" s="45"/>
      <c r="M150" s="222" t="s">
        <v>1</v>
      </c>
      <c r="N150" s="223" t="s">
        <v>42</v>
      </c>
      <c r="O150" s="92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6" t="s">
        <v>139</v>
      </c>
      <c r="AT150" s="226" t="s">
        <v>134</v>
      </c>
      <c r="AU150" s="226" t="s">
        <v>140</v>
      </c>
      <c r="AY150" s="18" t="s">
        <v>132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8" t="s">
        <v>140</v>
      </c>
      <c r="BK150" s="227">
        <f>ROUND(I150*H150,2)</f>
        <v>0</v>
      </c>
      <c r="BL150" s="18" t="s">
        <v>139</v>
      </c>
      <c r="BM150" s="226" t="s">
        <v>155</v>
      </c>
    </row>
    <row r="151" s="13" customFormat="1">
      <c r="A151" s="13"/>
      <c r="B151" s="228"/>
      <c r="C151" s="229"/>
      <c r="D151" s="230" t="s">
        <v>142</v>
      </c>
      <c r="E151" s="231" t="s">
        <v>1</v>
      </c>
      <c r="F151" s="232" t="s">
        <v>156</v>
      </c>
      <c r="G151" s="229"/>
      <c r="H151" s="231" t="s">
        <v>1</v>
      </c>
      <c r="I151" s="233"/>
      <c r="J151" s="229"/>
      <c r="K151" s="229"/>
      <c r="L151" s="234"/>
      <c r="M151" s="235"/>
      <c r="N151" s="236"/>
      <c r="O151" s="236"/>
      <c r="P151" s="236"/>
      <c r="Q151" s="236"/>
      <c r="R151" s="236"/>
      <c r="S151" s="236"/>
      <c r="T151" s="237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8" t="s">
        <v>142</v>
      </c>
      <c r="AU151" s="238" t="s">
        <v>140</v>
      </c>
      <c r="AV151" s="13" t="s">
        <v>84</v>
      </c>
      <c r="AW151" s="13" t="s">
        <v>32</v>
      </c>
      <c r="AX151" s="13" t="s">
        <v>76</v>
      </c>
      <c r="AY151" s="238" t="s">
        <v>132</v>
      </c>
    </row>
    <row r="152" s="14" customFormat="1">
      <c r="A152" s="14"/>
      <c r="B152" s="239"/>
      <c r="C152" s="240"/>
      <c r="D152" s="230" t="s">
        <v>142</v>
      </c>
      <c r="E152" s="241" t="s">
        <v>1</v>
      </c>
      <c r="F152" s="242" t="s">
        <v>157</v>
      </c>
      <c r="G152" s="240"/>
      <c r="H152" s="243">
        <v>17.206</v>
      </c>
      <c r="I152" s="244"/>
      <c r="J152" s="240"/>
      <c r="K152" s="240"/>
      <c r="L152" s="245"/>
      <c r="M152" s="246"/>
      <c r="N152" s="247"/>
      <c r="O152" s="247"/>
      <c r="P152" s="247"/>
      <c r="Q152" s="247"/>
      <c r="R152" s="247"/>
      <c r="S152" s="247"/>
      <c r="T152" s="248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9" t="s">
        <v>142</v>
      </c>
      <c r="AU152" s="249" t="s">
        <v>140</v>
      </c>
      <c r="AV152" s="14" t="s">
        <v>140</v>
      </c>
      <c r="AW152" s="14" t="s">
        <v>32</v>
      </c>
      <c r="AX152" s="14" t="s">
        <v>76</v>
      </c>
      <c r="AY152" s="249" t="s">
        <v>132</v>
      </c>
    </row>
    <row r="153" s="13" customFormat="1">
      <c r="A153" s="13"/>
      <c r="B153" s="228"/>
      <c r="C153" s="229"/>
      <c r="D153" s="230" t="s">
        <v>142</v>
      </c>
      <c r="E153" s="231" t="s">
        <v>1</v>
      </c>
      <c r="F153" s="232" t="s">
        <v>158</v>
      </c>
      <c r="G153" s="229"/>
      <c r="H153" s="231" t="s">
        <v>1</v>
      </c>
      <c r="I153" s="233"/>
      <c r="J153" s="229"/>
      <c r="K153" s="229"/>
      <c r="L153" s="234"/>
      <c r="M153" s="235"/>
      <c r="N153" s="236"/>
      <c r="O153" s="236"/>
      <c r="P153" s="236"/>
      <c r="Q153" s="236"/>
      <c r="R153" s="236"/>
      <c r="S153" s="236"/>
      <c r="T153" s="237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8" t="s">
        <v>142</v>
      </c>
      <c r="AU153" s="238" t="s">
        <v>140</v>
      </c>
      <c r="AV153" s="13" t="s">
        <v>84</v>
      </c>
      <c r="AW153" s="13" t="s">
        <v>32</v>
      </c>
      <c r="AX153" s="13" t="s">
        <v>76</v>
      </c>
      <c r="AY153" s="238" t="s">
        <v>132</v>
      </c>
    </row>
    <row r="154" s="14" customFormat="1">
      <c r="A154" s="14"/>
      <c r="B154" s="239"/>
      <c r="C154" s="240"/>
      <c r="D154" s="230" t="s">
        <v>142</v>
      </c>
      <c r="E154" s="241" t="s">
        <v>1</v>
      </c>
      <c r="F154" s="242" t="s">
        <v>159</v>
      </c>
      <c r="G154" s="240"/>
      <c r="H154" s="243">
        <v>-11.471</v>
      </c>
      <c r="I154" s="244"/>
      <c r="J154" s="240"/>
      <c r="K154" s="240"/>
      <c r="L154" s="245"/>
      <c r="M154" s="246"/>
      <c r="N154" s="247"/>
      <c r="O154" s="247"/>
      <c r="P154" s="247"/>
      <c r="Q154" s="247"/>
      <c r="R154" s="247"/>
      <c r="S154" s="247"/>
      <c r="T154" s="248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9" t="s">
        <v>142</v>
      </c>
      <c r="AU154" s="249" t="s">
        <v>140</v>
      </c>
      <c r="AV154" s="14" t="s">
        <v>140</v>
      </c>
      <c r="AW154" s="14" t="s">
        <v>32</v>
      </c>
      <c r="AX154" s="14" t="s">
        <v>76</v>
      </c>
      <c r="AY154" s="249" t="s">
        <v>132</v>
      </c>
    </row>
    <row r="155" s="15" customFormat="1">
      <c r="A155" s="15"/>
      <c r="B155" s="250"/>
      <c r="C155" s="251"/>
      <c r="D155" s="230" t="s">
        <v>142</v>
      </c>
      <c r="E155" s="252" t="s">
        <v>1</v>
      </c>
      <c r="F155" s="253" t="s">
        <v>145</v>
      </c>
      <c r="G155" s="251"/>
      <c r="H155" s="254">
        <v>5.7350000000000003</v>
      </c>
      <c r="I155" s="255"/>
      <c r="J155" s="251"/>
      <c r="K155" s="251"/>
      <c r="L155" s="256"/>
      <c r="M155" s="257"/>
      <c r="N155" s="258"/>
      <c r="O155" s="258"/>
      <c r="P155" s="258"/>
      <c r="Q155" s="258"/>
      <c r="R155" s="258"/>
      <c r="S155" s="258"/>
      <c r="T155" s="259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60" t="s">
        <v>142</v>
      </c>
      <c r="AU155" s="260" t="s">
        <v>140</v>
      </c>
      <c r="AV155" s="15" t="s">
        <v>139</v>
      </c>
      <c r="AW155" s="15" t="s">
        <v>32</v>
      </c>
      <c r="AX155" s="15" t="s">
        <v>84</v>
      </c>
      <c r="AY155" s="260" t="s">
        <v>132</v>
      </c>
    </row>
    <row r="156" s="2" customFormat="1" ht="62.7" customHeight="1">
      <c r="A156" s="39"/>
      <c r="B156" s="40"/>
      <c r="C156" s="215" t="s">
        <v>139</v>
      </c>
      <c r="D156" s="215" t="s">
        <v>134</v>
      </c>
      <c r="E156" s="216" t="s">
        <v>160</v>
      </c>
      <c r="F156" s="217" t="s">
        <v>161</v>
      </c>
      <c r="G156" s="218" t="s">
        <v>148</v>
      </c>
      <c r="H156" s="219">
        <v>5.7350000000000003</v>
      </c>
      <c r="I156" s="220"/>
      <c r="J156" s="221">
        <f>ROUND(I156*H156,2)</f>
        <v>0</v>
      </c>
      <c r="K156" s="217" t="s">
        <v>138</v>
      </c>
      <c r="L156" s="45"/>
      <c r="M156" s="222" t="s">
        <v>1</v>
      </c>
      <c r="N156" s="223" t="s">
        <v>42</v>
      </c>
      <c r="O156" s="92"/>
      <c r="P156" s="224">
        <f>O156*H156</f>
        <v>0</v>
      </c>
      <c r="Q156" s="224">
        <v>0</v>
      </c>
      <c r="R156" s="224">
        <f>Q156*H156</f>
        <v>0</v>
      </c>
      <c r="S156" s="224">
        <v>0</v>
      </c>
      <c r="T156" s="22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6" t="s">
        <v>139</v>
      </c>
      <c r="AT156" s="226" t="s">
        <v>134</v>
      </c>
      <c r="AU156" s="226" t="s">
        <v>140</v>
      </c>
      <c r="AY156" s="18" t="s">
        <v>132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18" t="s">
        <v>140</v>
      </c>
      <c r="BK156" s="227">
        <f>ROUND(I156*H156,2)</f>
        <v>0</v>
      </c>
      <c r="BL156" s="18" t="s">
        <v>139</v>
      </c>
      <c r="BM156" s="226" t="s">
        <v>162</v>
      </c>
    </row>
    <row r="157" s="2" customFormat="1" ht="62.7" customHeight="1">
      <c r="A157" s="39"/>
      <c r="B157" s="40"/>
      <c r="C157" s="215" t="s">
        <v>163</v>
      </c>
      <c r="D157" s="215" t="s">
        <v>134</v>
      </c>
      <c r="E157" s="216" t="s">
        <v>164</v>
      </c>
      <c r="F157" s="217" t="s">
        <v>165</v>
      </c>
      <c r="G157" s="218" t="s">
        <v>148</v>
      </c>
      <c r="H157" s="219">
        <v>5.7350000000000003</v>
      </c>
      <c r="I157" s="220"/>
      <c r="J157" s="221">
        <f>ROUND(I157*H157,2)</f>
        <v>0</v>
      </c>
      <c r="K157" s="217" t="s">
        <v>138</v>
      </c>
      <c r="L157" s="45"/>
      <c r="M157" s="222" t="s">
        <v>1</v>
      </c>
      <c r="N157" s="223" t="s">
        <v>42</v>
      </c>
      <c r="O157" s="92"/>
      <c r="P157" s="224">
        <f>O157*H157</f>
        <v>0</v>
      </c>
      <c r="Q157" s="224">
        <v>0</v>
      </c>
      <c r="R157" s="224">
        <f>Q157*H157</f>
        <v>0</v>
      </c>
      <c r="S157" s="224">
        <v>0</v>
      </c>
      <c r="T157" s="22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6" t="s">
        <v>139</v>
      </c>
      <c r="AT157" s="226" t="s">
        <v>134</v>
      </c>
      <c r="AU157" s="226" t="s">
        <v>140</v>
      </c>
      <c r="AY157" s="18" t="s">
        <v>132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18" t="s">
        <v>140</v>
      </c>
      <c r="BK157" s="227">
        <f>ROUND(I157*H157,2)</f>
        <v>0</v>
      </c>
      <c r="BL157" s="18" t="s">
        <v>139</v>
      </c>
      <c r="BM157" s="226" t="s">
        <v>166</v>
      </c>
    </row>
    <row r="158" s="2" customFormat="1" ht="66.75" customHeight="1">
      <c r="A158" s="39"/>
      <c r="B158" s="40"/>
      <c r="C158" s="215" t="s">
        <v>167</v>
      </c>
      <c r="D158" s="215" t="s">
        <v>134</v>
      </c>
      <c r="E158" s="216" t="s">
        <v>168</v>
      </c>
      <c r="F158" s="217" t="s">
        <v>169</v>
      </c>
      <c r="G158" s="218" t="s">
        <v>148</v>
      </c>
      <c r="H158" s="219">
        <v>28.675000000000001</v>
      </c>
      <c r="I158" s="220"/>
      <c r="J158" s="221">
        <f>ROUND(I158*H158,2)</f>
        <v>0</v>
      </c>
      <c r="K158" s="217" t="s">
        <v>138</v>
      </c>
      <c r="L158" s="45"/>
      <c r="M158" s="222" t="s">
        <v>1</v>
      </c>
      <c r="N158" s="223" t="s">
        <v>42</v>
      </c>
      <c r="O158" s="92"/>
      <c r="P158" s="224">
        <f>O158*H158</f>
        <v>0</v>
      </c>
      <c r="Q158" s="224">
        <v>0</v>
      </c>
      <c r="R158" s="224">
        <f>Q158*H158</f>
        <v>0</v>
      </c>
      <c r="S158" s="224">
        <v>0</v>
      </c>
      <c r="T158" s="22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26" t="s">
        <v>139</v>
      </c>
      <c r="AT158" s="226" t="s">
        <v>134</v>
      </c>
      <c r="AU158" s="226" t="s">
        <v>140</v>
      </c>
      <c r="AY158" s="18" t="s">
        <v>132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18" t="s">
        <v>140</v>
      </c>
      <c r="BK158" s="227">
        <f>ROUND(I158*H158,2)</f>
        <v>0</v>
      </c>
      <c r="BL158" s="18" t="s">
        <v>139</v>
      </c>
      <c r="BM158" s="226" t="s">
        <v>170</v>
      </c>
    </row>
    <row r="159" s="14" customFormat="1">
      <c r="A159" s="14"/>
      <c r="B159" s="239"/>
      <c r="C159" s="240"/>
      <c r="D159" s="230" t="s">
        <v>142</v>
      </c>
      <c r="E159" s="240"/>
      <c r="F159" s="242" t="s">
        <v>171</v>
      </c>
      <c r="G159" s="240"/>
      <c r="H159" s="243">
        <v>28.675000000000001</v>
      </c>
      <c r="I159" s="244"/>
      <c r="J159" s="240"/>
      <c r="K159" s="240"/>
      <c r="L159" s="245"/>
      <c r="M159" s="246"/>
      <c r="N159" s="247"/>
      <c r="O159" s="247"/>
      <c r="P159" s="247"/>
      <c r="Q159" s="247"/>
      <c r="R159" s="247"/>
      <c r="S159" s="247"/>
      <c r="T159" s="248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9" t="s">
        <v>142</v>
      </c>
      <c r="AU159" s="249" t="s">
        <v>140</v>
      </c>
      <c r="AV159" s="14" t="s">
        <v>140</v>
      </c>
      <c r="AW159" s="14" t="s">
        <v>4</v>
      </c>
      <c r="AX159" s="14" t="s">
        <v>84</v>
      </c>
      <c r="AY159" s="249" t="s">
        <v>132</v>
      </c>
    </row>
    <row r="160" s="2" customFormat="1" ht="37.8" customHeight="1">
      <c r="A160" s="39"/>
      <c r="B160" s="40"/>
      <c r="C160" s="215" t="s">
        <v>172</v>
      </c>
      <c r="D160" s="215" t="s">
        <v>134</v>
      </c>
      <c r="E160" s="216" t="s">
        <v>173</v>
      </c>
      <c r="F160" s="217" t="s">
        <v>174</v>
      </c>
      <c r="G160" s="218" t="s">
        <v>148</v>
      </c>
      <c r="H160" s="219">
        <v>5.7350000000000003</v>
      </c>
      <c r="I160" s="220"/>
      <c r="J160" s="221">
        <f>ROUND(I160*H160,2)</f>
        <v>0</v>
      </c>
      <c r="K160" s="217" t="s">
        <v>138</v>
      </c>
      <c r="L160" s="45"/>
      <c r="M160" s="222" t="s">
        <v>1</v>
      </c>
      <c r="N160" s="223" t="s">
        <v>42</v>
      </c>
      <c r="O160" s="92"/>
      <c r="P160" s="224">
        <f>O160*H160</f>
        <v>0</v>
      </c>
      <c r="Q160" s="224">
        <v>0</v>
      </c>
      <c r="R160" s="224">
        <f>Q160*H160</f>
        <v>0</v>
      </c>
      <c r="S160" s="224">
        <v>0</v>
      </c>
      <c r="T160" s="22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6" t="s">
        <v>139</v>
      </c>
      <c r="AT160" s="226" t="s">
        <v>134</v>
      </c>
      <c r="AU160" s="226" t="s">
        <v>140</v>
      </c>
      <c r="AY160" s="18" t="s">
        <v>132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18" t="s">
        <v>140</v>
      </c>
      <c r="BK160" s="227">
        <f>ROUND(I160*H160,2)</f>
        <v>0</v>
      </c>
      <c r="BL160" s="18" t="s">
        <v>139</v>
      </c>
      <c r="BM160" s="226" t="s">
        <v>175</v>
      </c>
    </row>
    <row r="161" s="2" customFormat="1" ht="44.25" customHeight="1">
      <c r="A161" s="39"/>
      <c r="B161" s="40"/>
      <c r="C161" s="215" t="s">
        <v>176</v>
      </c>
      <c r="D161" s="215" t="s">
        <v>134</v>
      </c>
      <c r="E161" s="216" t="s">
        <v>177</v>
      </c>
      <c r="F161" s="217" t="s">
        <v>178</v>
      </c>
      <c r="G161" s="218" t="s">
        <v>179</v>
      </c>
      <c r="H161" s="219">
        <v>10.323</v>
      </c>
      <c r="I161" s="220"/>
      <c r="J161" s="221">
        <f>ROUND(I161*H161,2)</f>
        <v>0</v>
      </c>
      <c r="K161" s="217" t="s">
        <v>138</v>
      </c>
      <c r="L161" s="45"/>
      <c r="M161" s="222" t="s">
        <v>1</v>
      </c>
      <c r="N161" s="223" t="s">
        <v>42</v>
      </c>
      <c r="O161" s="92"/>
      <c r="P161" s="224">
        <f>O161*H161</f>
        <v>0</v>
      </c>
      <c r="Q161" s="224">
        <v>0</v>
      </c>
      <c r="R161" s="224">
        <f>Q161*H161</f>
        <v>0</v>
      </c>
      <c r="S161" s="224">
        <v>0</v>
      </c>
      <c r="T161" s="22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26" t="s">
        <v>139</v>
      </c>
      <c r="AT161" s="226" t="s">
        <v>134</v>
      </c>
      <c r="AU161" s="226" t="s">
        <v>140</v>
      </c>
      <c r="AY161" s="18" t="s">
        <v>132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18" t="s">
        <v>140</v>
      </c>
      <c r="BK161" s="227">
        <f>ROUND(I161*H161,2)</f>
        <v>0</v>
      </c>
      <c r="BL161" s="18" t="s">
        <v>139</v>
      </c>
      <c r="BM161" s="226" t="s">
        <v>180</v>
      </c>
    </row>
    <row r="162" s="14" customFormat="1">
      <c r="A162" s="14"/>
      <c r="B162" s="239"/>
      <c r="C162" s="240"/>
      <c r="D162" s="230" t="s">
        <v>142</v>
      </c>
      <c r="E162" s="240"/>
      <c r="F162" s="242" t="s">
        <v>181</v>
      </c>
      <c r="G162" s="240"/>
      <c r="H162" s="243">
        <v>10.323</v>
      </c>
      <c r="I162" s="244"/>
      <c r="J162" s="240"/>
      <c r="K162" s="240"/>
      <c r="L162" s="245"/>
      <c r="M162" s="246"/>
      <c r="N162" s="247"/>
      <c r="O162" s="247"/>
      <c r="P162" s="247"/>
      <c r="Q162" s="247"/>
      <c r="R162" s="247"/>
      <c r="S162" s="247"/>
      <c r="T162" s="248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9" t="s">
        <v>142</v>
      </c>
      <c r="AU162" s="249" t="s">
        <v>140</v>
      </c>
      <c r="AV162" s="14" t="s">
        <v>140</v>
      </c>
      <c r="AW162" s="14" t="s">
        <v>4</v>
      </c>
      <c r="AX162" s="14" t="s">
        <v>84</v>
      </c>
      <c r="AY162" s="249" t="s">
        <v>132</v>
      </c>
    </row>
    <row r="163" s="2" customFormat="1" ht="37.8" customHeight="1">
      <c r="A163" s="39"/>
      <c r="B163" s="40"/>
      <c r="C163" s="215" t="s">
        <v>182</v>
      </c>
      <c r="D163" s="215" t="s">
        <v>134</v>
      </c>
      <c r="E163" s="216" t="s">
        <v>183</v>
      </c>
      <c r="F163" s="217" t="s">
        <v>184</v>
      </c>
      <c r="G163" s="218" t="s">
        <v>148</v>
      </c>
      <c r="H163" s="219">
        <v>5.7350000000000003</v>
      </c>
      <c r="I163" s="220"/>
      <c r="J163" s="221">
        <f>ROUND(I163*H163,2)</f>
        <v>0</v>
      </c>
      <c r="K163" s="217" t="s">
        <v>138</v>
      </c>
      <c r="L163" s="45"/>
      <c r="M163" s="222" t="s">
        <v>1</v>
      </c>
      <c r="N163" s="223" t="s">
        <v>42</v>
      </c>
      <c r="O163" s="92"/>
      <c r="P163" s="224">
        <f>O163*H163</f>
        <v>0</v>
      </c>
      <c r="Q163" s="224">
        <v>0</v>
      </c>
      <c r="R163" s="224">
        <f>Q163*H163</f>
        <v>0</v>
      </c>
      <c r="S163" s="224">
        <v>0</v>
      </c>
      <c r="T163" s="22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6" t="s">
        <v>139</v>
      </c>
      <c r="AT163" s="226" t="s">
        <v>134</v>
      </c>
      <c r="AU163" s="226" t="s">
        <v>140</v>
      </c>
      <c r="AY163" s="18" t="s">
        <v>132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18" t="s">
        <v>140</v>
      </c>
      <c r="BK163" s="227">
        <f>ROUND(I163*H163,2)</f>
        <v>0</v>
      </c>
      <c r="BL163" s="18" t="s">
        <v>139</v>
      </c>
      <c r="BM163" s="226" t="s">
        <v>185</v>
      </c>
    </row>
    <row r="164" s="2" customFormat="1" ht="44.25" customHeight="1">
      <c r="A164" s="39"/>
      <c r="B164" s="40"/>
      <c r="C164" s="215" t="s">
        <v>186</v>
      </c>
      <c r="D164" s="215" t="s">
        <v>134</v>
      </c>
      <c r="E164" s="216" t="s">
        <v>187</v>
      </c>
      <c r="F164" s="217" t="s">
        <v>188</v>
      </c>
      <c r="G164" s="218" t="s">
        <v>148</v>
      </c>
      <c r="H164" s="219">
        <v>11.471</v>
      </c>
      <c r="I164" s="220"/>
      <c r="J164" s="221">
        <f>ROUND(I164*H164,2)</f>
        <v>0</v>
      </c>
      <c r="K164" s="217" t="s">
        <v>138</v>
      </c>
      <c r="L164" s="45"/>
      <c r="M164" s="222" t="s">
        <v>1</v>
      </c>
      <c r="N164" s="223" t="s">
        <v>42</v>
      </c>
      <c r="O164" s="92"/>
      <c r="P164" s="224">
        <f>O164*H164</f>
        <v>0</v>
      </c>
      <c r="Q164" s="224">
        <v>0</v>
      </c>
      <c r="R164" s="224">
        <f>Q164*H164</f>
        <v>0</v>
      </c>
      <c r="S164" s="224">
        <v>0</v>
      </c>
      <c r="T164" s="22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6" t="s">
        <v>139</v>
      </c>
      <c r="AT164" s="226" t="s">
        <v>134</v>
      </c>
      <c r="AU164" s="226" t="s">
        <v>140</v>
      </c>
      <c r="AY164" s="18" t="s">
        <v>132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18" t="s">
        <v>140</v>
      </c>
      <c r="BK164" s="227">
        <f>ROUND(I164*H164,2)</f>
        <v>0</v>
      </c>
      <c r="BL164" s="18" t="s">
        <v>139</v>
      </c>
      <c r="BM164" s="226" t="s">
        <v>189</v>
      </c>
    </row>
    <row r="165" s="13" customFormat="1">
      <c r="A165" s="13"/>
      <c r="B165" s="228"/>
      <c r="C165" s="229"/>
      <c r="D165" s="230" t="s">
        <v>142</v>
      </c>
      <c r="E165" s="231" t="s">
        <v>1</v>
      </c>
      <c r="F165" s="232" t="s">
        <v>190</v>
      </c>
      <c r="G165" s="229"/>
      <c r="H165" s="231" t="s">
        <v>1</v>
      </c>
      <c r="I165" s="233"/>
      <c r="J165" s="229"/>
      <c r="K165" s="229"/>
      <c r="L165" s="234"/>
      <c r="M165" s="235"/>
      <c r="N165" s="236"/>
      <c r="O165" s="236"/>
      <c r="P165" s="236"/>
      <c r="Q165" s="236"/>
      <c r="R165" s="236"/>
      <c r="S165" s="236"/>
      <c r="T165" s="23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8" t="s">
        <v>142</v>
      </c>
      <c r="AU165" s="238" t="s">
        <v>140</v>
      </c>
      <c r="AV165" s="13" t="s">
        <v>84</v>
      </c>
      <c r="AW165" s="13" t="s">
        <v>32</v>
      </c>
      <c r="AX165" s="13" t="s">
        <v>76</v>
      </c>
      <c r="AY165" s="238" t="s">
        <v>132</v>
      </c>
    </row>
    <row r="166" s="14" customFormat="1">
      <c r="A166" s="14"/>
      <c r="B166" s="239"/>
      <c r="C166" s="240"/>
      <c r="D166" s="230" t="s">
        <v>142</v>
      </c>
      <c r="E166" s="241" t="s">
        <v>1</v>
      </c>
      <c r="F166" s="242" t="s">
        <v>191</v>
      </c>
      <c r="G166" s="240"/>
      <c r="H166" s="243">
        <v>11.471</v>
      </c>
      <c r="I166" s="244"/>
      <c r="J166" s="240"/>
      <c r="K166" s="240"/>
      <c r="L166" s="245"/>
      <c r="M166" s="246"/>
      <c r="N166" s="247"/>
      <c r="O166" s="247"/>
      <c r="P166" s="247"/>
      <c r="Q166" s="247"/>
      <c r="R166" s="247"/>
      <c r="S166" s="247"/>
      <c r="T166" s="248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9" t="s">
        <v>142</v>
      </c>
      <c r="AU166" s="249" t="s">
        <v>140</v>
      </c>
      <c r="AV166" s="14" t="s">
        <v>140</v>
      </c>
      <c r="AW166" s="14" t="s">
        <v>32</v>
      </c>
      <c r="AX166" s="14" t="s">
        <v>76</v>
      </c>
      <c r="AY166" s="249" t="s">
        <v>132</v>
      </c>
    </row>
    <row r="167" s="15" customFormat="1">
      <c r="A167" s="15"/>
      <c r="B167" s="250"/>
      <c r="C167" s="251"/>
      <c r="D167" s="230" t="s">
        <v>142</v>
      </c>
      <c r="E167" s="252" t="s">
        <v>1</v>
      </c>
      <c r="F167" s="253" t="s">
        <v>145</v>
      </c>
      <c r="G167" s="251"/>
      <c r="H167" s="254">
        <v>11.471</v>
      </c>
      <c r="I167" s="255"/>
      <c r="J167" s="251"/>
      <c r="K167" s="251"/>
      <c r="L167" s="256"/>
      <c r="M167" s="257"/>
      <c r="N167" s="258"/>
      <c r="O167" s="258"/>
      <c r="P167" s="258"/>
      <c r="Q167" s="258"/>
      <c r="R167" s="258"/>
      <c r="S167" s="258"/>
      <c r="T167" s="259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60" t="s">
        <v>142</v>
      </c>
      <c r="AU167" s="260" t="s">
        <v>140</v>
      </c>
      <c r="AV167" s="15" t="s">
        <v>139</v>
      </c>
      <c r="AW167" s="15" t="s">
        <v>32</v>
      </c>
      <c r="AX167" s="15" t="s">
        <v>84</v>
      </c>
      <c r="AY167" s="260" t="s">
        <v>132</v>
      </c>
    </row>
    <row r="168" s="12" customFormat="1" ht="22.8" customHeight="1">
      <c r="A168" s="12"/>
      <c r="B168" s="199"/>
      <c r="C168" s="200"/>
      <c r="D168" s="201" t="s">
        <v>75</v>
      </c>
      <c r="E168" s="213" t="s">
        <v>163</v>
      </c>
      <c r="F168" s="213" t="s">
        <v>192</v>
      </c>
      <c r="G168" s="200"/>
      <c r="H168" s="200"/>
      <c r="I168" s="203"/>
      <c r="J168" s="214">
        <f>BK168</f>
        <v>0</v>
      </c>
      <c r="K168" s="200"/>
      <c r="L168" s="205"/>
      <c r="M168" s="206"/>
      <c r="N168" s="207"/>
      <c r="O168" s="207"/>
      <c r="P168" s="208">
        <f>SUM(P169:P172)</f>
        <v>0</v>
      </c>
      <c r="Q168" s="207"/>
      <c r="R168" s="208">
        <f>SUM(R169:R172)</f>
        <v>0.62620000000000009</v>
      </c>
      <c r="S168" s="207"/>
      <c r="T168" s="209">
        <f>SUM(T169:T172)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10" t="s">
        <v>84</v>
      </c>
      <c r="AT168" s="211" t="s">
        <v>75</v>
      </c>
      <c r="AU168" s="211" t="s">
        <v>84</v>
      </c>
      <c r="AY168" s="210" t="s">
        <v>132</v>
      </c>
      <c r="BK168" s="212">
        <f>SUM(BK169:BK172)</f>
        <v>0</v>
      </c>
    </row>
    <row r="169" s="2" customFormat="1" ht="66.75" customHeight="1">
      <c r="A169" s="39"/>
      <c r="B169" s="40"/>
      <c r="C169" s="215" t="s">
        <v>193</v>
      </c>
      <c r="D169" s="215" t="s">
        <v>134</v>
      </c>
      <c r="E169" s="216" t="s">
        <v>194</v>
      </c>
      <c r="F169" s="217" t="s">
        <v>195</v>
      </c>
      <c r="G169" s="218" t="s">
        <v>137</v>
      </c>
      <c r="H169" s="219">
        <v>6.2000000000000002</v>
      </c>
      <c r="I169" s="220"/>
      <c r="J169" s="221">
        <f>ROUND(I169*H169,2)</f>
        <v>0</v>
      </c>
      <c r="K169" s="217" t="s">
        <v>138</v>
      </c>
      <c r="L169" s="45"/>
      <c r="M169" s="222" t="s">
        <v>1</v>
      </c>
      <c r="N169" s="223" t="s">
        <v>42</v>
      </c>
      <c r="O169" s="92"/>
      <c r="P169" s="224">
        <f>O169*H169</f>
        <v>0</v>
      </c>
      <c r="Q169" s="224">
        <v>0.10100000000000001</v>
      </c>
      <c r="R169" s="224">
        <f>Q169*H169</f>
        <v>0.62620000000000009</v>
      </c>
      <c r="S169" s="224">
        <v>0</v>
      </c>
      <c r="T169" s="22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26" t="s">
        <v>139</v>
      </c>
      <c r="AT169" s="226" t="s">
        <v>134</v>
      </c>
      <c r="AU169" s="226" t="s">
        <v>140</v>
      </c>
      <c r="AY169" s="18" t="s">
        <v>132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18" t="s">
        <v>140</v>
      </c>
      <c r="BK169" s="227">
        <f>ROUND(I169*H169,2)</f>
        <v>0</v>
      </c>
      <c r="BL169" s="18" t="s">
        <v>139</v>
      </c>
      <c r="BM169" s="226" t="s">
        <v>196</v>
      </c>
    </row>
    <row r="170" s="13" customFormat="1">
      <c r="A170" s="13"/>
      <c r="B170" s="228"/>
      <c r="C170" s="229"/>
      <c r="D170" s="230" t="s">
        <v>142</v>
      </c>
      <c r="E170" s="231" t="s">
        <v>1</v>
      </c>
      <c r="F170" s="232" t="s">
        <v>197</v>
      </c>
      <c r="G170" s="229"/>
      <c r="H170" s="231" t="s">
        <v>1</v>
      </c>
      <c r="I170" s="233"/>
      <c r="J170" s="229"/>
      <c r="K170" s="229"/>
      <c r="L170" s="234"/>
      <c r="M170" s="235"/>
      <c r="N170" s="236"/>
      <c r="O170" s="236"/>
      <c r="P170" s="236"/>
      <c r="Q170" s="236"/>
      <c r="R170" s="236"/>
      <c r="S170" s="236"/>
      <c r="T170" s="237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8" t="s">
        <v>142</v>
      </c>
      <c r="AU170" s="238" t="s">
        <v>140</v>
      </c>
      <c r="AV170" s="13" t="s">
        <v>84</v>
      </c>
      <c r="AW170" s="13" t="s">
        <v>32</v>
      </c>
      <c r="AX170" s="13" t="s">
        <v>76</v>
      </c>
      <c r="AY170" s="238" t="s">
        <v>132</v>
      </c>
    </row>
    <row r="171" s="14" customFormat="1">
      <c r="A171" s="14"/>
      <c r="B171" s="239"/>
      <c r="C171" s="240"/>
      <c r="D171" s="230" t="s">
        <v>142</v>
      </c>
      <c r="E171" s="241" t="s">
        <v>1</v>
      </c>
      <c r="F171" s="242" t="s">
        <v>198</v>
      </c>
      <c r="G171" s="240"/>
      <c r="H171" s="243">
        <v>6.2000000000000002</v>
      </c>
      <c r="I171" s="244"/>
      <c r="J171" s="240"/>
      <c r="K171" s="240"/>
      <c r="L171" s="245"/>
      <c r="M171" s="246"/>
      <c r="N171" s="247"/>
      <c r="O171" s="247"/>
      <c r="P171" s="247"/>
      <c r="Q171" s="247"/>
      <c r="R171" s="247"/>
      <c r="S171" s="247"/>
      <c r="T171" s="248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9" t="s">
        <v>142</v>
      </c>
      <c r="AU171" s="249" t="s">
        <v>140</v>
      </c>
      <c r="AV171" s="14" t="s">
        <v>140</v>
      </c>
      <c r="AW171" s="14" t="s">
        <v>32</v>
      </c>
      <c r="AX171" s="14" t="s">
        <v>76</v>
      </c>
      <c r="AY171" s="249" t="s">
        <v>132</v>
      </c>
    </row>
    <row r="172" s="15" customFormat="1">
      <c r="A172" s="15"/>
      <c r="B172" s="250"/>
      <c r="C172" s="251"/>
      <c r="D172" s="230" t="s">
        <v>142</v>
      </c>
      <c r="E172" s="252" t="s">
        <v>1</v>
      </c>
      <c r="F172" s="253" t="s">
        <v>145</v>
      </c>
      <c r="G172" s="251"/>
      <c r="H172" s="254">
        <v>6.2000000000000002</v>
      </c>
      <c r="I172" s="255"/>
      <c r="J172" s="251"/>
      <c r="K172" s="251"/>
      <c r="L172" s="256"/>
      <c r="M172" s="257"/>
      <c r="N172" s="258"/>
      <c r="O172" s="258"/>
      <c r="P172" s="258"/>
      <c r="Q172" s="258"/>
      <c r="R172" s="258"/>
      <c r="S172" s="258"/>
      <c r="T172" s="259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60" t="s">
        <v>142</v>
      </c>
      <c r="AU172" s="260" t="s">
        <v>140</v>
      </c>
      <c r="AV172" s="15" t="s">
        <v>139</v>
      </c>
      <c r="AW172" s="15" t="s">
        <v>32</v>
      </c>
      <c r="AX172" s="15" t="s">
        <v>84</v>
      </c>
      <c r="AY172" s="260" t="s">
        <v>132</v>
      </c>
    </row>
    <row r="173" s="12" customFormat="1" ht="22.8" customHeight="1">
      <c r="A173" s="12"/>
      <c r="B173" s="199"/>
      <c r="C173" s="200"/>
      <c r="D173" s="201" t="s">
        <v>75</v>
      </c>
      <c r="E173" s="213" t="s">
        <v>167</v>
      </c>
      <c r="F173" s="213" t="s">
        <v>199</v>
      </c>
      <c r="G173" s="200"/>
      <c r="H173" s="200"/>
      <c r="I173" s="203"/>
      <c r="J173" s="214">
        <f>BK173</f>
        <v>0</v>
      </c>
      <c r="K173" s="200"/>
      <c r="L173" s="205"/>
      <c r="M173" s="206"/>
      <c r="N173" s="207"/>
      <c r="O173" s="207"/>
      <c r="P173" s="208">
        <f>SUM(P174:P380)</f>
        <v>0</v>
      </c>
      <c r="Q173" s="207"/>
      <c r="R173" s="208">
        <f>SUM(R174:R380)</f>
        <v>20.169917819999998</v>
      </c>
      <c r="S173" s="207"/>
      <c r="T173" s="209">
        <f>SUM(T174:T380)</f>
        <v>0.00112758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10" t="s">
        <v>84</v>
      </c>
      <c r="AT173" s="211" t="s">
        <v>75</v>
      </c>
      <c r="AU173" s="211" t="s">
        <v>84</v>
      </c>
      <c r="AY173" s="210" t="s">
        <v>132</v>
      </c>
      <c r="BK173" s="212">
        <f>SUM(BK174:BK380)</f>
        <v>0</v>
      </c>
    </row>
    <row r="174" s="2" customFormat="1" ht="24.15" customHeight="1">
      <c r="A174" s="39"/>
      <c r="B174" s="40"/>
      <c r="C174" s="215" t="s">
        <v>8</v>
      </c>
      <c r="D174" s="215" t="s">
        <v>134</v>
      </c>
      <c r="E174" s="216" t="s">
        <v>200</v>
      </c>
      <c r="F174" s="217" t="s">
        <v>201</v>
      </c>
      <c r="G174" s="218" t="s">
        <v>137</v>
      </c>
      <c r="H174" s="219">
        <v>18.649999999999999</v>
      </c>
      <c r="I174" s="220"/>
      <c r="J174" s="221">
        <f>ROUND(I174*H174,2)</f>
        <v>0</v>
      </c>
      <c r="K174" s="217" t="s">
        <v>138</v>
      </c>
      <c r="L174" s="45"/>
      <c r="M174" s="222" t="s">
        <v>1</v>
      </c>
      <c r="N174" s="223" t="s">
        <v>42</v>
      </c>
      <c r="O174" s="92"/>
      <c r="P174" s="224">
        <f>O174*H174</f>
        <v>0</v>
      </c>
      <c r="Q174" s="224">
        <v>0.034680000000000002</v>
      </c>
      <c r="R174" s="224">
        <f>Q174*H174</f>
        <v>0.64678199999999997</v>
      </c>
      <c r="S174" s="224">
        <v>0</v>
      </c>
      <c r="T174" s="225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26" t="s">
        <v>139</v>
      </c>
      <c r="AT174" s="226" t="s">
        <v>134</v>
      </c>
      <c r="AU174" s="226" t="s">
        <v>140</v>
      </c>
      <c r="AY174" s="18" t="s">
        <v>132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18" t="s">
        <v>140</v>
      </c>
      <c r="BK174" s="227">
        <f>ROUND(I174*H174,2)</f>
        <v>0</v>
      </c>
      <c r="BL174" s="18" t="s">
        <v>139</v>
      </c>
      <c r="BM174" s="226" t="s">
        <v>202</v>
      </c>
    </row>
    <row r="175" s="14" customFormat="1">
      <c r="A175" s="14"/>
      <c r="B175" s="239"/>
      <c r="C175" s="240"/>
      <c r="D175" s="230" t="s">
        <v>142</v>
      </c>
      <c r="E175" s="241" t="s">
        <v>1</v>
      </c>
      <c r="F175" s="242" t="s">
        <v>203</v>
      </c>
      <c r="G175" s="240"/>
      <c r="H175" s="243">
        <v>2.5499999999999998</v>
      </c>
      <c r="I175" s="244"/>
      <c r="J175" s="240"/>
      <c r="K175" s="240"/>
      <c r="L175" s="245"/>
      <c r="M175" s="246"/>
      <c r="N175" s="247"/>
      <c r="O175" s="247"/>
      <c r="P175" s="247"/>
      <c r="Q175" s="247"/>
      <c r="R175" s="247"/>
      <c r="S175" s="247"/>
      <c r="T175" s="248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9" t="s">
        <v>142</v>
      </c>
      <c r="AU175" s="249" t="s">
        <v>140</v>
      </c>
      <c r="AV175" s="14" t="s">
        <v>140</v>
      </c>
      <c r="AW175" s="14" t="s">
        <v>32</v>
      </c>
      <c r="AX175" s="14" t="s">
        <v>76</v>
      </c>
      <c r="AY175" s="249" t="s">
        <v>132</v>
      </c>
    </row>
    <row r="176" s="14" customFormat="1">
      <c r="A176" s="14"/>
      <c r="B176" s="239"/>
      <c r="C176" s="240"/>
      <c r="D176" s="230" t="s">
        <v>142</v>
      </c>
      <c r="E176" s="241" t="s">
        <v>1</v>
      </c>
      <c r="F176" s="242" t="s">
        <v>204</v>
      </c>
      <c r="G176" s="240"/>
      <c r="H176" s="243">
        <v>16.100000000000001</v>
      </c>
      <c r="I176" s="244"/>
      <c r="J176" s="240"/>
      <c r="K176" s="240"/>
      <c r="L176" s="245"/>
      <c r="M176" s="246"/>
      <c r="N176" s="247"/>
      <c r="O176" s="247"/>
      <c r="P176" s="247"/>
      <c r="Q176" s="247"/>
      <c r="R176" s="247"/>
      <c r="S176" s="247"/>
      <c r="T176" s="248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9" t="s">
        <v>142</v>
      </c>
      <c r="AU176" s="249" t="s">
        <v>140</v>
      </c>
      <c r="AV176" s="14" t="s">
        <v>140</v>
      </c>
      <c r="AW176" s="14" t="s">
        <v>32</v>
      </c>
      <c r="AX176" s="14" t="s">
        <v>76</v>
      </c>
      <c r="AY176" s="249" t="s">
        <v>132</v>
      </c>
    </row>
    <row r="177" s="15" customFormat="1">
      <c r="A177" s="15"/>
      <c r="B177" s="250"/>
      <c r="C177" s="251"/>
      <c r="D177" s="230" t="s">
        <v>142</v>
      </c>
      <c r="E177" s="252" t="s">
        <v>1</v>
      </c>
      <c r="F177" s="253" t="s">
        <v>145</v>
      </c>
      <c r="G177" s="251"/>
      <c r="H177" s="254">
        <v>18.649999999999999</v>
      </c>
      <c r="I177" s="255"/>
      <c r="J177" s="251"/>
      <c r="K177" s="251"/>
      <c r="L177" s="256"/>
      <c r="M177" s="257"/>
      <c r="N177" s="258"/>
      <c r="O177" s="258"/>
      <c r="P177" s="258"/>
      <c r="Q177" s="258"/>
      <c r="R177" s="258"/>
      <c r="S177" s="258"/>
      <c r="T177" s="259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60" t="s">
        <v>142</v>
      </c>
      <c r="AU177" s="260" t="s">
        <v>140</v>
      </c>
      <c r="AV177" s="15" t="s">
        <v>139</v>
      </c>
      <c r="AW177" s="15" t="s">
        <v>32</v>
      </c>
      <c r="AX177" s="15" t="s">
        <v>84</v>
      </c>
      <c r="AY177" s="260" t="s">
        <v>132</v>
      </c>
    </row>
    <row r="178" s="2" customFormat="1" ht="24.15" customHeight="1">
      <c r="A178" s="39"/>
      <c r="B178" s="40"/>
      <c r="C178" s="215" t="s">
        <v>205</v>
      </c>
      <c r="D178" s="215" t="s">
        <v>134</v>
      </c>
      <c r="E178" s="216" t="s">
        <v>206</v>
      </c>
      <c r="F178" s="217" t="s">
        <v>207</v>
      </c>
      <c r="G178" s="218" t="s">
        <v>208</v>
      </c>
      <c r="H178" s="219">
        <v>36.450000000000003</v>
      </c>
      <c r="I178" s="220"/>
      <c r="J178" s="221">
        <f>ROUND(I178*H178,2)</f>
        <v>0</v>
      </c>
      <c r="K178" s="217" t="s">
        <v>138</v>
      </c>
      <c r="L178" s="45"/>
      <c r="M178" s="222" t="s">
        <v>1</v>
      </c>
      <c r="N178" s="223" t="s">
        <v>42</v>
      </c>
      <c r="O178" s="92"/>
      <c r="P178" s="224">
        <f>O178*H178</f>
        <v>0</v>
      </c>
      <c r="Q178" s="224">
        <v>0.0015</v>
      </c>
      <c r="R178" s="224">
        <f>Q178*H178</f>
        <v>0.054675000000000008</v>
      </c>
      <c r="S178" s="224">
        <v>0</v>
      </c>
      <c r="T178" s="225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26" t="s">
        <v>139</v>
      </c>
      <c r="AT178" s="226" t="s">
        <v>134</v>
      </c>
      <c r="AU178" s="226" t="s">
        <v>140</v>
      </c>
      <c r="AY178" s="18" t="s">
        <v>132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18" t="s">
        <v>140</v>
      </c>
      <c r="BK178" s="227">
        <f>ROUND(I178*H178,2)</f>
        <v>0</v>
      </c>
      <c r="BL178" s="18" t="s">
        <v>139</v>
      </c>
      <c r="BM178" s="226" t="s">
        <v>209</v>
      </c>
    </row>
    <row r="179" s="13" customFormat="1">
      <c r="A179" s="13"/>
      <c r="B179" s="228"/>
      <c r="C179" s="229"/>
      <c r="D179" s="230" t="s">
        <v>142</v>
      </c>
      <c r="E179" s="231" t="s">
        <v>1</v>
      </c>
      <c r="F179" s="232" t="s">
        <v>210</v>
      </c>
      <c r="G179" s="229"/>
      <c r="H179" s="231" t="s">
        <v>1</v>
      </c>
      <c r="I179" s="233"/>
      <c r="J179" s="229"/>
      <c r="K179" s="229"/>
      <c r="L179" s="234"/>
      <c r="M179" s="235"/>
      <c r="N179" s="236"/>
      <c r="O179" s="236"/>
      <c r="P179" s="236"/>
      <c r="Q179" s="236"/>
      <c r="R179" s="236"/>
      <c r="S179" s="236"/>
      <c r="T179" s="237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8" t="s">
        <v>142</v>
      </c>
      <c r="AU179" s="238" t="s">
        <v>140</v>
      </c>
      <c r="AV179" s="13" t="s">
        <v>84</v>
      </c>
      <c r="AW179" s="13" t="s">
        <v>32</v>
      </c>
      <c r="AX179" s="13" t="s">
        <v>76</v>
      </c>
      <c r="AY179" s="238" t="s">
        <v>132</v>
      </c>
    </row>
    <row r="180" s="14" customFormat="1">
      <c r="A180" s="14"/>
      <c r="B180" s="239"/>
      <c r="C180" s="240"/>
      <c r="D180" s="230" t="s">
        <v>142</v>
      </c>
      <c r="E180" s="241" t="s">
        <v>1</v>
      </c>
      <c r="F180" s="242" t="s">
        <v>211</v>
      </c>
      <c r="G180" s="240"/>
      <c r="H180" s="243">
        <v>25.5</v>
      </c>
      <c r="I180" s="244"/>
      <c r="J180" s="240"/>
      <c r="K180" s="240"/>
      <c r="L180" s="245"/>
      <c r="M180" s="246"/>
      <c r="N180" s="247"/>
      <c r="O180" s="247"/>
      <c r="P180" s="247"/>
      <c r="Q180" s="247"/>
      <c r="R180" s="247"/>
      <c r="S180" s="247"/>
      <c r="T180" s="248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9" t="s">
        <v>142</v>
      </c>
      <c r="AU180" s="249" t="s">
        <v>140</v>
      </c>
      <c r="AV180" s="14" t="s">
        <v>140</v>
      </c>
      <c r="AW180" s="14" t="s">
        <v>32</v>
      </c>
      <c r="AX180" s="14" t="s">
        <v>76</v>
      </c>
      <c r="AY180" s="249" t="s">
        <v>132</v>
      </c>
    </row>
    <row r="181" s="13" customFormat="1">
      <c r="A181" s="13"/>
      <c r="B181" s="228"/>
      <c r="C181" s="229"/>
      <c r="D181" s="230" t="s">
        <v>142</v>
      </c>
      <c r="E181" s="231" t="s">
        <v>1</v>
      </c>
      <c r="F181" s="232" t="s">
        <v>212</v>
      </c>
      <c r="G181" s="229"/>
      <c r="H181" s="231" t="s">
        <v>1</v>
      </c>
      <c r="I181" s="233"/>
      <c r="J181" s="229"/>
      <c r="K181" s="229"/>
      <c r="L181" s="234"/>
      <c r="M181" s="235"/>
      <c r="N181" s="236"/>
      <c r="O181" s="236"/>
      <c r="P181" s="236"/>
      <c r="Q181" s="236"/>
      <c r="R181" s="236"/>
      <c r="S181" s="236"/>
      <c r="T181" s="237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8" t="s">
        <v>142</v>
      </c>
      <c r="AU181" s="238" t="s">
        <v>140</v>
      </c>
      <c r="AV181" s="13" t="s">
        <v>84</v>
      </c>
      <c r="AW181" s="13" t="s">
        <v>32</v>
      </c>
      <c r="AX181" s="13" t="s">
        <v>76</v>
      </c>
      <c r="AY181" s="238" t="s">
        <v>132</v>
      </c>
    </row>
    <row r="182" s="14" customFormat="1">
      <c r="A182" s="14"/>
      <c r="B182" s="239"/>
      <c r="C182" s="240"/>
      <c r="D182" s="230" t="s">
        <v>142</v>
      </c>
      <c r="E182" s="241" t="s">
        <v>1</v>
      </c>
      <c r="F182" s="242" t="s">
        <v>213</v>
      </c>
      <c r="G182" s="240"/>
      <c r="H182" s="243">
        <v>10.949999999999999</v>
      </c>
      <c r="I182" s="244"/>
      <c r="J182" s="240"/>
      <c r="K182" s="240"/>
      <c r="L182" s="245"/>
      <c r="M182" s="246"/>
      <c r="N182" s="247"/>
      <c r="O182" s="247"/>
      <c r="P182" s="247"/>
      <c r="Q182" s="247"/>
      <c r="R182" s="247"/>
      <c r="S182" s="247"/>
      <c r="T182" s="248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9" t="s">
        <v>142</v>
      </c>
      <c r="AU182" s="249" t="s">
        <v>140</v>
      </c>
      <c r="AV182" s="14" t="s">
        <v>140</v>
      </c>
      <c r="AW182" s="14" t="s">
        <v>32</v>
      </c>
      <c r="AX182" s="14" t="s">
        <v>76</v>
      </c>
      <c r="AY182" s="249" t="s">
        <v>132</v>
      </c>
    </row>
    <row r="183" s="15" customFormat="1">
      <c r="A183" s="15"/>
      <c r="B183" s="250"/>
      <c r="C183" s="251"/>
      <c r="D183" s="230" t="s">
        <v>142</v>
      </c>
      <c r="E183" s="252" t="s">
        <v>1</v>
      </c>
      <c r="F183" s="253" t="s">
        <v>145</v>
      </c>
      <c r="G183" s="251"/>
      <c r="H183" s="254">
        <v>36.450000000000003</v>
      </c>
      <c r="I183" s="255"/>
      <c r="J183" s="251"/>
      <c r="K183" s="251"/>
      <c r="L183" s="256"/>
      <c r="M183" s="257"/>
      <c r="N183" s="258"/>
      <c r="O183" s="258"/>
      <c r="P183" s="258"/>
      <c r="Q183" s="258"/>
      <c r="R183" s="258"/>
      <c r="S183" s="258"/>
      <c r="T183" s="259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60" t="s">
        <v>142</v>
      </c>
      <c r="AU183" s="260" t="s">
        <v>140</v>
      </c>
      <c r="AV183" s="15" t="s">
        <v>139</v>
      </c>
      <c r="AW183" s="15" t="s">
        <v>32</v>
      </c>
      <c r="AX183" s="15" t="s">
        <v>84</v>
      </c>
      <c r="AY183" s="260" t="s">
        <v>132</v>
      </c>
    </row>
    <row r="184" s="2" customFormat="1" ht="33" customHeight="1">
      <c r="A184" s="39"/>
      <c r="B184" s="40"/>
      <c r="C184" s="215" t="s">
        <v>214</v>
      </c>
      <c r="D184" s="215" t="s">
        <v>134</v>
      </c>
      <c r="E184" s="216" t="s">
        <v>215</v>
      </c>
      <c r="F184" s="217" t="s">
        <v>216</v>
      </c>
      <c r="G184" s="218" t="s">
        <v>137</v>
      </c>
      <c r="H184" s="219">
        <v>4.0049999999999999</v>
      </c>
      <c r="I184" s="220"/>
      <c r="J184" s="221">
        <f>ROUND(I184*H184,2)</f>
        <v>0</v>
      </c>
      <c r="K184" s="217" t="s">
        <v>138</v>
      </c>
      <c r="L184" s="45"/>
      <c r="M184" s="222" t="s">
        <v>1</v>
      </c>
      <c r="N184" s="223" t="s">
        <v>42</v>
      </c>
      <c r="O184" s="92"/>
      <c r="P184" s="224">
        <f>O184*H184</f>
        <v>0</v>
      </c>
      <c r="Q184" s="224">
        <v>0.0043800000000000002</v>
      </c>
      <c r="R184" s="224">
        <f>Q184*H184</f>
        <v>0.017541899999999999</v>
      </c>
      <c r="S184" s="224">
        <v>0</v>
      </c>
      <c r="T184" s="225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26" t="s">
        <v>139</v>
      </c>
      <c r="AT184" s="226" t="s">
        <v>134</v>
      </c>
      <c r="AU184" s="226" t="s">
        <v>140</v>
      </c>
      <c r="AY184" s="18" t="s">
        <v>132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18" t="s">
        <v>140</v>
      </c>
      <c r="BK184" s="227">
        <f>ROUND(I184*H184,2)</f>
        <v>0</v>
      </c>
      <c r="BL184" s="18" t="s">
        <v>139</v>
      </c>
      <c r="BM184" s="226" t="s">
        <v>217</v>
      </c>
    </row>
    <row r="185" s="13" customFormat="1">
      <c r="A185" s="13"/>
      <c r="B185" s="228"/>
      <c r="C185" s="229"/>
      <c r="D185" s="230" t="s">
        <v>142</v>
      </c>
      <c r="E185" s="231" t="s">
        <v>1</v>
      </c>
      <c r="F185" s="232" t="s">
        <v>218</v>
      </c>
      <c r="G185" s="229"/>
      <c r="H185" s="231" t="s">
        <v>1</v>
      </c>
      <c r="I185" s="233"/>
      <c r="J185" s="229"/>
      <c r="K185" s="229"/>
      <c r="L185" s="234"/>
      <c r="M185" s="235"/>
      <c r="N185" s="236"/>
      <c r="O185" s="236"/>
      <c r="P185" s="236"/>
      <c r="Q185" s="236"/>
      <c r="R185" s="236"/>
      <c r="S185" s="236"/>
      <c r="T185" s="237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8" t="s">
        <v>142</v>
      </c>
      <c r="AU185" s="238" t="s">
        <v>140</v>
      </c>
      <c r="AV185" s="13" t="s">
        <v>84</v>
      </c>
      <c r="AW185" s="13" t="s">
        <v>32</v>
      </c>
      <c r="AX185" s="13" t="s">
        <v>76</v>
      </c>
      <c r="AY185" s="238" t="s">
        <v>132</v>
      </c>
    </row>
    <row r="186" s="14" customFormat="1">
      <c r="A186" s="14"/>
      <c r="B186" s="239"/>
      <c r="C186" s="240"/>
      <c r="D186" s="230" t="s">
        <v>142</v>
      </c>
      <c r="E186" s="241" t="s">
        <v>1</v>
      </c>
      <c r="F186" s="242" t="s">
        <v>219</v>
      </c>
      <c r="G186" s="240"/>
      <c r="H186" s="243">
        <v>3.6549999999999998</v>
      </c>
      <c r="I186" s="244"/>
      <c r="J186" s="240"/>
      <c r="K186" s="240"/>
      <c r="L186" s="245"/>
      <c r="M186" s="246"/>
      <c r="N186" s="247"/>
      <c r="O186" s="247"/>
      <c r="P186" s="247"/>
      <c r="Q186" s="247"/>
      <c r="R186" s="247"/>
      <c r="S186" s="247"/>
      <c r="T186" s="248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9" t="s">
        <v>142</v>
      </c>
      <c r="AU186" s="249" t="s">
        <v>140</v>
      </c>
      <c r="AV186" s="14" t="s">
        <v>140</v>
      </c>
      <c r="AW186" s="14" t="s">
        <v>32</v>
      </c>
      <c r="AX186" s="14" t="s">
        <v>76</v>
      </c>
      <c r="AY186" s="249" t="s">
        <v>132</v>
      </c>
    </row>
    <row r="187" s="13" customFormat="1">
      <c r="A187" s="13"/>
      <c r="B187" s="228"/>
      <c r="C187" s="229"/>
      <c r="D187" s="230" t="s">
        <v>142</v>
      </c>
      <c r="E187" s="231" t="s">
        <v>1</v>
      </c>
      <c r="F187" s="232" t="s">
        <v>220</v>
      </c>
      <c r="G187" s="229"/>
      <c r="H187" s="231" t="s">
        <v>1</v>
      </c>
      <c r="I187" s="233"/>
      <c r="J187" s="229"/>
      <c r="K187" s="229"/>
      <c r="L187" s="234"/>
      <c r="M187" s="235"/>
      <c r="N187" s="236"/>
      <c r="O187" s="236"/>
      <c r="P187" s="236"/>
      <c r="Q187" s="236"/>
      <c r="R187" s="236"/>
      <c r="S187" s="236"/>
      <c r="T187" s="237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8" t="s">
        <v>142</v>
      </c>
      <c r="AU187" s="238" t="s">
        <v>140</v>
      </c>
      <c r="AV187" s="13" t="s">
        <v>84</v>
      </c>
      <c r="AW187" s="13" t="s">
        <v>32</v>
      </c>
      <c r="AX187" s="13" t="s">
        <v>76</v>
      </c>
      <c r="AY187" s="238" t="s">
        <v>132</v>
      </c>
    </row>
    <row r="188" s="14" customFormat="1">
      <c r="A188" s="14"/>
      <c r="B188" s="239"/>
      <c r="C188" s="240"/>
      <c r="D188" s="230" t="s">
        <v>142</v>
      </c>
      <c r="E188" s="241" t="s">
        <v>1</v>
      </c>
      <c r="F188" s="242" t="s">
        <v>221</v>
      </c>
      <c r="G188" s="240"/>
      <c r="H188" s="243">
        <v>0.34999999999999998</v>
      </c>
      <c r="I188" s="244"/>
      <c r="J188" s="240"/>
      <c r="K188" s="240"/>
      <c r="L188" s="245"/>
      <c r="M188" s="246"/>
      <c r="N188" s="247"/>
      <c r="O188" s="247"/>
      <c r="P188" s="247"/>
      <c r="Q188" s="247"/>
      <c r="R188" s="247"/>
      <c r="S188" s="247"/>
      <c r="T188" s="248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9" t="s">
        <v>142</v>
      </c>
      <c r="AU188" s="249" t="s">
        <v>140</v>
      </c>
      <c r="AV188" s="14" t="s">
        <v>140</v>
      </c>
      <c r="AW188" s="14" t="s">
        <v>32</v>
      </c>
      <c r="AX188" s="14" t="s">
        <v>76</v>
      </c>
      <c r="AY188" s="249" t="s">
        <v>132</v>
      </c>
    </row>
    <row r="189" s="15" customFormat="1">
      <c r="A189" s="15"/>
      <c r="B189" s="250"/>
      <c r="C189" s="251"/>
      <c r="D189" s="230" t="s">
        <v>142</v>
      </c>
      <c r="E189" s="252" t="s">
        <v>1</v>
      </c>
      <c r="F189" s="253" t="s">
        <v>145</v>
      </c>
      <c r="G189" s="251"/>
      <c r="H189" s="254">
        <v>4.0049999999999999</v>
      </c>
      <c r="I189" s="255"/>
      <c r="J189" s="251"/>
      <c r="K189" s="251"/>
      <c r="L189" s="256"/>
      <c r="M189" s="257"/>
      <c r="N189" s="258"/>
      <c r="O189" s="258"/>
      <c r="P189" s="258"/>
      <c r="Q189" s="258"/>
      <c r="R189" s="258"/>
      <c r="S189" s="258"/>
      <c r="T189" s="259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60" t="s">
        <v>142</v>
      </c>
      <c r="AU189" s="260" t="s">
        <v>140</v>
      </c>
      <c r="AV189" s="15" t="s">
        <v>139</v>
      </c>
      <c r="AW189" s="15" t="s">
        <v>32</v>
      </c>
      <c r="AX189" s="15" t="s">
        <v>84</v>
      </c>
      <c r="AY189" s="260" t="s">
        <v>132</v>
      </c>
    </row>
    <row r="190" s="2" customFormat="1" ht="24.15" customHeight="1">
      <c r="A190" s="39"/>
      <c r="B190" s="40"/>
      <c r="C190" s="215" t="s">
        <v>222</v>
      </c>
      <c r="D190" s="215" t="s">
        <v>134</v>
      </c>
      <c r="E190" s="216" t="s">
        <v>223</v>
      </c>
      <c r="F190" s="217" t="s">
        <v>224</v>
      </c>
      <c r="G190" s="218" t="s">
        <v>137</v>
      </c>
      <c r="H190" s="219">
        <v>4.0049999999999999</v>
      </c>
      <c r="I190" s="220"/>
      <c r="J190" s="221">
        <f>ROUND(I190*H190,2)</f>
        <v>0</v>
      </c>
      <c r="K190" s="217" t="s">
        <v>138</v>
      </c>
      <c r="L190" s="45"/>
      <c r="M190" s="222" t="s">
        <v>1</v>
      </c>
      <c r="N190" s="223" t="s">
        <v>42</v>
      </c>
      <c r="O190" s="92"/>
      <c r="P190" s="224">
        <f>O190*H190</f>
        <v>0</v>
      </c>
      <c r="Q190" s="224">
        <v>0.00013999999999999999</v>
      </c>
      <c r="R190" s="224">
        <f>Q190*H190</f>
        <v>0.00056069999999999991</v>
      </c>
      <c r="S190" s="224">
        <v>0</v>
      </c>
      <c r="T190" s="225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26" t="s">
        <v>139</v>
      </c>
      <c r="AT190" s="226" t="s">
        <v>134</v>
      </c>
      <c r="AU190" s="226" t="s">
        <v>140</v>
      </c>
      <c r="AY190" s="18" t="s">
        <v>132</v>
      </c>
      <c r="BE190" s="227">
        <f>IF(N190="základní",J190,0)</f>
        <v>0</v>
      </c>
      <c r="BF190" s="227">
        <f>IF(N190="snížená",J190,0)</f>
        <v>0</v>
      </c>
      <c r="BG190" s="227">
        <f>IF(N190="zákl. přenesená",J190,0)</f>
        <v>0</v>
      </c>
      <c r="BH190" s="227">
        <f>IF(N190="sníž. přenesená",J190,0)</f>
        <v>0</v>
      </c>
      <c r="BI190" s="227">
        <f>IF(N190="nulová",J190,0)</f>
        <v>0</v>
      </c>
      <c r="BJ190" s="18" t="s">
        <v>140</v>
      </c>
      <c r="BK190" s="227">
        <f>ROUND(I190*H190,2)</f>
        <v>0</v>
      </c>
      <c r="BL190" s="18" t="s">
        <v>139</v>
      </c>
      <c r="BM190" s="226" t="s">
        <v>225</v>
      </c>
    </row>
    <row r="191" s="2" customFormat="1" ht="66.75" customHeight="1">
      <c r="A191" s="39"/>
      <c r="B191" s="40"/>
      <c r="C191" s="215" t="s">
        <v>226</v>
      </c>
      <c r="D191" s="215" t="s">
        <v>134</v>
      </c>
      <c r="E191" s="216" t="s">
        <v>227</v>
      </c>
      <c r="F191" s="217" t="s">
        <v>228</v>
      </c>
      <c r="G191" s="218" t="s">
        <v>137</v>
      </c>
      <c r="H191" s="219">
        <v>4.0049999999999999</v>
      </c>
      <c r="I191" s="220"/>
      <c r="J191" s="221">
        <f>ROUND(I191*H191,2)</f>
        <v>0</v>
      </c>
      <c r="K191" s="217" t="s">
        <v>138</v>
      </c>
      <c r="L191" s="45"/>
      <c r="M191" s="222" t="s">
        <v>1</v>
      </c>
      <c r="N191" s="223" t="s">
        <v>42</v>
      </c>
      <c r="O191" s="92"/>
      <c r="P191" s="224">
        <f>O191*H191</f>
        <v>0</v>
      </c>
      <c r="Q191" s="224">
        <v>0.0135</v>
      </c>
      <c r="R191" s="224">
        <f>Q191*H191</f>
        <v>0.054067499999999998</v>
      </c>
      <c r="S191" s="224">
        <v>0</v>
      </c>
      <c r="T191" s="225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26" t="s">
        <v>139</v>
      </c>
      <c r="AT191" s="226" t="s">
        <v>134</v>
      </c>
      <c r="AU191" s="226" t="s">
        <v>140</v>
      </c>
      <c r="AY191" s="18" t="s">
        <v>132</v>
      </c>
      <c r="BE191" s="227">
        <f>IF(N191="základní",J191,0)</f>
        <v>0</v>
      </c>
      <c r="BF191" s="227">
        <f>IF(N191="snížená",J191,0)</f>
        <v>0</v>
      </c>
      <c r="BG191" s="227">
        <f>IF(N191="zákl. přenesená",J191,0)</f>
        <v>0</v>
      </c>
      <c r="BH191" s="227">
        <f>IF(N191="sníž. přenesená",J191,0)</f>
        <v>0</v>
      </c>
      <c r="BI191" s="227">
        <f>IF(N191="nulová",J191,0)</f>
        <v>0</v>
      </c>
      <c r="BJ191" s="18" t="s">
        <v>140</v>
      </c>
      <c r="BK191" s="227">
        <f>ROUND(I191*H191,2)</f>
        <v>0</v>
      </c>
      <c r="BL191" s="18" t="s">
        <v>139</v>
      </c>
      <c r="BM191" s="226" t="s">
        <v>229</v>
      </c>
    </row>
    <row r="192" s="13" customFormat="1">
      <c r="A192" s="13"/>
      <c r="B192" s="228"/>
      <c r="C192" s="229"/>
      <c r="D192" s="230" t="s">
        <v>142</v>
      </c>
      <c r="E192" s="231" t="s">
        <v>1</v>
      </c>
      <c r="F192" s="232" t="s">
        <v>218</v>
      </c>
      <c r="G192" s="229"/>
      <c r="H192" s="231" t="s">
        <v>1</v>
      </c>
      <c r="I192" s="233"/>
      <c r="J192" s="229"/>
      <c r="K192" s="229"/>
      <c r="L192" s="234"/>
      <c r="M192" s="235"/>
      <c r="N192" s="236"/>
      <c r="O192" s="236"/>
      <c r="P192" s="236"/>
      <c r="Q192" s="236"/>
      <c r="R192" s="236"/>
      <c r="S192" s="236"/>
      <c r="T192" s="237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8" t="s">
        <v>142</v>
      </c>
      <c r="AU192" s="238" t="s">
        <v>140</v>
      </c>
      <c r="AV192" s="13" t="s">
        <v>84</v>
      </c>
      <c r="AW192" s="13" t="s">
        <v>32</v>
      </c>
      <c r="AX192" s="13" t="s">
        <v>76</v>
      </c>
      <c r="AY192" s="238" t="s">
        <v>132</v>
      </c>
    </row>
    <row r="193" s="14" customFormat="1">
      <c r="A193" s="14"/>
      <c r="B193" s="239"/>
      <c r="C193" s="240"/>
      <c r="D193" s="230" t="s">
        <v>142</v>
      </c>
      <c r="E193" s="241" t="s">
        <v>1</v>
      </c>
      <c r="F193" s="242" t="s">
        <v>219</v>
      </c>
      <c r="G193" s="240"/>
      <c r="H193" s="243">
        <v>3.6549999999999998</v>
      </c>
      <c r="I193" s="244"/>
      <c r="J193" s="240"/>
      <c r="K193" s="240"/>
      <c r="L193" s="245"/>
      <c r="M193" s="246"/>
      <c r="N193" s="247"/>
      <c r="O193" s="247"/>
      <c r="P193" s="247"/>
      <c r="Q193" s="247"/>
      <c r="R193" s="247"/>
      <c r="S193" s="247"/>
      <c r="T193" s="248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9" t="s">
        <v>142</v>
      </c>
      <c r="AU193" s="249" t="s">
        <v>140</v>
      </c>
      <c r="AV193" s="14" t="s">
        <v>140</v>
      </c>
      <c r="AW193" s="14" t="s">
        <v>32</v>
      </c>
      <c r="AX193" s="14" t="s">
        <v>76</v>
      </c>
      <c r="AY193" s="249" t="s">
        <v>132</v>
      </c>
    </row>
    <row r="194" s="13" customFormat="1">
      <c r="A194" s="13"/>
      <c r="B194" s="228"/>
      <c r="C194" s="229"/>
      <c r="D194" s="230" t="s">
        <v>142</v>
      </c>
      <c r="E194" s="231" t="s">
        <v>1</v>
      </c>
      <c r="F194" s="232" t="s">
        <v>220</v>
      </c>
      <c r="G194" s="229"/>
      <c r="H194" s="231" t="s">
        <v>1</v>
      </c>
      <c r="I194" s="233"/>
      <c r="J194" s="229"/>
      <c r="K194" s="229"/>
      <c r="L194" s="234"/>
      <c r="M194" s="235"/>
      <c r="N194" s="236"/>
      <c r="O194" s="236"/>
      <c r="P194" s="236"/>
      <c r="Q194" s="236"/>
      <c r="R194" s="236"/>
      <c r="S194" s="236"/>
      <c r="T194" s="237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8" t="s">
        <v>142</v>
      </c>
      <c r="AU194" s="238" t="s">
        <v>140</v>
      </c>
      <c r="AV194" s="13" t="s">
        <v>84</v>
      </c>
      <c r="AW194" s="13" t="s">
        <v>32</v>
      </c>
      <c r="AX194" s="13" t="s">
        <v>76</v>
      </c>
      <c r="AY194" s="238" t="s">
        <v>132</v>
      </c>
    </row>
    <row r="195" s="14" customFormat="1">
      <c r="A195" s="14"/>
      <c r="B195" s="239"/>
      <c r="C195" s="240"/>
      <c r="D195" s="230" t="s">
        <v>142</v>
      </c>
      <c r="E195" s="241" t="s">
        <v>1</v>
      </c>
      <c r="F195" s="242" t="s">
        <v>221</v>
      </c>
      <c r="G195" s="240"/>
      <c r="H195" s="243">
        <v>0.34999999999999998</v>
      </c>
      <c r="I195" s="244"/>
      <c r="J195" s="240"/>
      <c r="K195" s="240"/>
      <c r="L195" s="245"/>
      <c r="M195" s="246"/>
      <c r="N195" s="247"/>
      <c r="O195" s="247"/>
      <c r="P195" s="247"/>
      <c r="Q195" s="247"/>
      <c r="R195" s="247"/>
      <c r="S195" s="247"/>
      <c r="T195" s="248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9" t="s">
        <v>142</v>
      </c>
      <c r="AU195" s="249" t="s">
        <v>140</v>
      </c>
      <c r="AV195" s="14" t="s">
        <v>140</v>
      </c>
      <c r="AW195" s="14" t="s">
        <v>32</v>
      </c>
      <c r="AX195" s="14" t="s">
        <v>76</v>
      </c>
      <c r="AY195" s="249" t="s">
        <v>132</v>
      </c>
    </row>
    <row r="196" s="15" customFormat="1">
      <c r="A196" s="15"/>
      <c r="B196" s="250"/>
      <c r="C196" s="251"/>
      <c r="D196" s="230" t="s">
        <v>142</v>
      </c>
      <c r="E196" s="252" t="s">
        <v>1</v>
      </c>
      <c r="F196" s="253" t="s">
        <v>145</v>
      </c>
      <c r="G196" s="251"/>
      <c r="H196" s="254">
        <v>4.0049999999999999</v>
      </c>
      <c r="I196" s="255"/>
      <c r="J196" s="251"/>
      <c r="K196" s="251"/>
      <c r="L196" s="256"/>
      <c r="M196" s="257"/>
      <c r="N196" s="258"/>
      <c r="O196" s="258"/>
      <c r="P196" s="258"/>
      <c r="Q196" s="258"/>
      <c r="R196" s="258"/>
      <c r="S196" s="258"/>
      <c r="T196" s="259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60" t="s">
        <v>142</v>
      </c>
      <c r="AU196" s="260" t="s">
        <v>140</v>
      </c>
      <c r="AV196" s="15" t="s">
        <v>139</v>
      </c>
      <c r="AW196" s="15" t="s">
        <v>32</v>
      </c>
      <c r="AX196" s="15" t="s">
        <v>84</v>
      </c>
      <c r="AY196" s="260" t="s">
        <v>132</v>
      </c>
    </row>
    <row r="197" s="2" customFormat="1" ht="24.15" customHeight="1">
      <c r="A197" s="39"/>
      <c r="B197" s="40"/>
      <c r="C197" s="261" t="s">
        <v>230</v>
      </c>
      <c r="D197" s="261" t="s">
        <v>231</v>
      </c>
      <c r="E197" s="262" t="s">
        <v>232</v>
      </c>
      <c r="F197" s="263" t="s">
        <v>233</v>
      </c>
      <c r="G197" s="264" t="s">
        <v>137</v>
      </c>
      <c r="H197" s="265">
        <v>4.2050000000000001</v>
      </c>
      <c r="I197" s="266"/>
      <c r="J197" s="267">
        <f>ROUND(I197*H197,2)</f>
        <v>0</v>
      </c>
      <c r="K197" s="263" t="s">
        <v>138</v>
      </c>
      <c r="L197" s="268"/>
      <c r="M197" s="269" t="s">
        <v>1</v>
      </c>
      <c r="N197" s="270" t="s">
        <v>42</v>
      </c>
      <c r="O197" s="92"/>
      <c r="P197" s="224">
        <f>O197*H197</f>
        <v>0</v>
      </c>
      <c r="Q197" s="224">
        <v>0.0027000000000000001</v>
      </c>
      <c r="R197" s="224">
        <f>Q197*H197</f>
        <v>0.011353500000000001</v>
      </c>
      <c r="S197" s="224">
        <v>0</v>
      </c>
      <c r="T197" s="225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26" t="s">
        <v>176</v>
      </c>
      <c r="AT197" s="226" t="s">
        <v>231</v>
      </c>
      <c r="AU197" s="226" t="s">
        <v>140</v>
      </c>
      <c r="AY197" s="18" t="s">
        <v>132</v>
      </c>
      <c r="BE197" s="227">
        <f>IF(N197="základní",J197,0)</f>
        <v>0</v>
      </c>
      <c r="BF197" s="227">
        <f>IF(N197="snížená",J197,0)</f>
        <v>0</v>
      </c>
      <c r="BG197" s="227">
        <f>IF(N197="zákl. přenesená",J197,0)</f>
        <v>0</v>
      </c>
      <c r="BH197" s="227">
        <f>IF(N197="sníž. přenesená",J197,0)</f>
        <v>0</v>
      </c>
      <c r="BI197" s="227">
        <f>IF(N197="nulová",J197,0)</f>
        <v>0</v>
      </c>
      <c r="BJ197" s="18" t="s">
        <v>140</v>
      </c>
      <c r="BK197" s="227">
        <f>ROUND(I197*H197,2)</f>
        <v>0</v>
      </c>
      <c r="BL197" s="18" t="s">
        <v>139</v>
      </c>
      <c r="BM197" s="226" t="s">
        <v>234</v>
      </c>
    </row>
    <row r="198" s="14" customFormat="1">
      <c r="A198" s="14"/>
      <c r="B198" s="239"/>
      <c r="C198" s="240"/>
      <c r="D198" s="230" t="s">
        <v>142</v>
      </c>
      <c r="E198" s="240"/>
      <c r="F198" s="242" t="s">
        <v>235</v>
      </c>
      <c r="G198" s="240"/>
      <c r="H198" s="243">
        <v>4.2050000000000001</v>
      </c>
      <c r="I198" s="244"/>
      <c r="J198" s="240"/>
      <c r="K198" s="240"/>
      <c r="L198" s="245"/>
      <c r="M198" s="246"/>
      <c r="N198" s="247"/>
      <c r="O198" s="247"/>
      <c r="P198" s="247"/>
      <c r="Q198" s="247"/>
      <c r="R198" s="247"/>
      <c r="S198" s="247"/>
      <c r="T198" s="248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9" t="s">
        <v>142</v>
      </c>
      <c r="AU198" s="249" t="s">
        <v>140</v>
      </c>
      <c r="AV198" s="14" t="s">
        <v>140</v>
      </c>
      <c r="AW198" s="14" t="s">
        <v>4</v>
      </c>
      <c r="AX198" s="14" t="s">
        <v>84</v>
      </c>
      <c r="AY198" s="249" t="s">
        <v>132</v>
      </c>
    </row>
    <row r="199" s="2" customFormat="1" ht="55.5" customHeight="1">
      <c r="A199" s="39"/>
      <c r="B199" s="40"/>
      <c r="C199" s="215" t="s">
        <v>236</v>
      </c>
      <c r="D199" s="215" t="s">
        <v>134</v>
      </c>
      <c r="E199" s="216" t="s">
        <v>237</v>
      </c>
      <c r="F199" s="217" t="s">
        <v>238</v>
      </c>
      <c r="G199" s="218" t="s">
        <v>137</v>
      </c>
      <c r="H199" s="219">
        <v>4.0049999999999999</v>
      </c>
      <c r="I199" s="220"/>
      <c r="J199" s="221">
        <f>ROUND(I199*H199,2)</f>
        <v>0</v>
      </c>
      <c r="K199" s="217" t="s">
        <v>138</v>
      </c>
      <c r="L199" s="45"/>
      <c r="M199" s="222" t="s">
        <v>1</v>
      </c>
      <c r="N199" s="223" t="s">
        <v>42</v>
      </c>
      <c r="O199" s="92"/>
      <c r="P199" s="224">
        <f>O199*H199</f>
        <v>0</v>
      </c>
      <c r="Q199" s="224">
        <v>0.00010000000000000001</v>
      </c>
      <c r="R199" s="224">
        <f>Q199*H199</f>
        <v>0.00040050000000000003</v>
      </c>
      <c r="S199" s="224">
        <v>0</v>
      </c>
      <c r="T199" s="225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26" t="s">
        <v>139</v>
      </c>
      <c r="AT199" s="226" t="s">
        <v>134</v>
      </c>
      <c r="AU199" s="226" t="s">
        <v>140</v>
      </c>
      <c r="AY199" s="18" t="s">
        <v>132</v>
      </c>
      <c r="BE199" s="227">
        <f>IF(N199="základní",J199,0)</f>
        <v>0</v>
      </c>
      <c r="BF199" s="227">
        <f>IF(N199="snížená",J199,0)</f>
        <v>0</v>
      </c>
      <c r="BG199" s="227">
        <f>IF(N199="zákl. přenesená",J199,0)</f>
        <v>0</v>
      </c>
      <c r="BH199" s="227">
        <f>IF(N199="sníž. přenesená",J199,0)</f>
        <v>0</v>
      </c>
      <c r="BI199" s="227">
        <f>IF(N199="nulová",J199,0)</f>
        <v>0</v>
      </c>
      <c r="BJ199" s="18" t="s">
        <v>140</v>
      </c>
      <c r="BK199" s="227">
        <f>ROUND(I199*H199,2)</f>
        <v>0</v>
      </c>
      <c r="BL199" s="18" t="s">
        <v>139</v>
      </c>
      <c r="BM199" s="226" t="s">
        <v>239</v>
      </c>
    </row>
    <row r="200" s="2" customFormat="1" ht="37.8" customHeight="1">
      <c r="A200" s="39"/>
      <c r="B200" s="40"/>
      <c r="C200" s="215" t="s">
        <v>240</v>
      </c>
      <c r="D200" s="215" t="s">
        <v>134</v>
      </c>
      <c r="E200" s="216" t="s">
        <v>241</v>
      </c>
      <c r="F200" s="217" t="s">
        <v>242</v>
      </c>
      <c r="G200" s="218" t="s">
        <v>137</v>
      </c>
      <c r="H200" s="219">
        <v>4.0049999999999999</v>
      </c>
      <c r="I200" s="220"/>
      <c r="J200" s="221">
        <f>ROUND(I200*H200,2)</f>
        <v>0</v>
      </c>
      <c r="K200" s="217" t="s">
        <v>138</v>
      </c>
      <c r="L200" s="45"/>
      <c r="M200" s="222" t="s">
        <v>1</v>
      </c>
      <c r="N200" s="223" t="s">
        <v>42</v>
      </c>
      <c r="O200" s="92"/>
      <c r="P200" s="224">
        <f>O200*H200</f>
        <v>0</v>
      </c>
      <c r="Q200" s="224">
        <v>0.0027499999999999998</v>
      </c>
      <c r="R200" s="224">
        <f>Q200*H200</f>
        <v>0.011013749999999999</v>
      </c>
      <c r="S200" s="224">
        <v>0</v>
      </c>
      <c r="T200" s="225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26" t="s">
        <v>139</v>
      </c>
      <c r="AT200" s="226" t="s">
        <v>134</v>
      </c>
      <c r="AU200" s="226" t="s">
        <v>140</v>
      </c>
      <c r="AY200" s="18" t="s">
        <v>132</v>
      </c>
      <c r="BE200" s="227">
        <f>IF(N200="základní",J200,0)</f>
        <v>0</v>
      </c>
      <c r="BF200" s="227">
        <f>IF(N200="snížená",J200,0)</f>
        <v>0</v>
      </c>
      <c r="BG200" s="227">
        <f>IF(N200="zákl. přenesená",J200,0)</f>
        <v>0</v>
      </c>
      <c r="BH200" s="227">
        <f>IF(N200="sníž. přenesená",J200,0)</f>
        <v>0</v>
      </c>
      <c r="BI200" s="227">
        <f>IF(N200="nulová",J200,0)</f>
        <v>0</v>
      </c>
      <c r="BJ200" s="18" t="s">
        <v>140</v>
      </c>
      <c r="BK200" s="227">
        <f>ROUND(I200*H200,2)</f>
        <v>0</v>
      </c>
      <c r="BL200" s="18" t="s">
        <v>139</v>
      </c>
      <c r="BM200" s="226" t="s">
        <v>243</v>
      </c>
    </row>
    <row r="201" s="2" customFormat="1" ht="24.15" customHeight="1">
      <c r="A201" s="39"/>
      <c r="B201" s="40"/>
      <c r="C201" s="215" t="s">
        <v>244</v>
      </c>
      <c r="D201" s="215" t="s">
        <v>134</v>
      </c>
      <c r="E201" s="216" t="s">
        <v>245</v>
      </c>
      <c r="F201" s="217" t="s">
        <v>246</v>
      </c>
      <c r="G201" s="218" t="s">
        <v>137</v>
      </c>
      <c r="H201" s="219">
        <v>338.86200000000002</v>
      </c>
      <c r="I201" s="220"/>
      <c r="J201" s="221">
        <f>ROUND(I201*H201,2)</f>
        <v>0</v>
      </c>
      <c r="K201" s="217" t="s">
        <v>138</v>
      </c>
      <c r="L201" s="45"/>
      <c r="M201" s="222" t="s">
        <v>1</v>
      </c>
      <c r="N201" s="223" t="s">
        <v>42</v>
      </c>
      <c r="O201" s="92"/>
      <c r="P201" s="224">
        <f>O201*H201</f>
        <v>0</v>
      </c>
      <c r="Q201" s="224">
        <v>0.00025999999999999998</v>
      </c>
      <c r="R201" s="224">
        <f>Q201*H201</f>
        <v>0.088104119999999994</v>
      </c>
      <c r="S201" s="224">
        <v>0</v>
      </c>
      <c r="T201" s="225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26" t="s">
        <v>139</v>
      </c>
      <c r="AT201" s="226" t="s">
        <v>134</v>
      </c>
      <c r="AU201" s="226" t="s">
        <v>140</v>
      </c>
      <c r="AY201" s="18" t="s">
        <v>132</v>
      </c>
      <c r="BE201" s="227">
        <f>IF(N201="základní",J201,0)</f>
        <v>0</v>
      </c>
      <c r="BF201" s="227">
        <f>IF(N201="snížená",J201,0)</f>
        <v>0</v>
      </c>
      <c r="BG201" s="227">
        <f>IF(N201="zákl. přenesená",J201,0)</f>
        <v>0</v>
      </c>
      <c r="BH201" s="227">
        <f>IF(N201="sníž. přenesená",J201,0)</f>
        <v>0</v>
      </c>
      <c r="BI201" s="227">
        <f>IF(N201="nulová",J201,0)</f>
        <v>0</v>
      </c>
      <c r="BJ201" s="18" t="s">
        <v>140</v>
      </c>
      <c r="BK201" s="227">
        <f>ROUND(I201*H201,2)</f>
        <v>0</v>
      </c>
      <c r="BL201" s="18" t="s">
        <v>139</v>
      </c>
      <c r="BM201" s="226" t="s">
        <v>247</v>
      </c>
    </row>
    <row r="202" s="14" customFormat="1">
      <c r="A202" s="14"/>
      <c r="B202" s="239"/>
      <c r="C202" s="240"/>
      <c r="D202" s="230" t="s">
        <v>142</v>
      </c>
      <c r="E202" s="241" t="s">
        <v>1</v>
      </c>
      <c r="F202" s="242" t="s">
        <v>248</v>
      </c>
      <c r="G202" s="240"/>
      <c r="H202" s="243">
        <v>338.86200000000002</v>
      </c>
      <c r="I202" s="244"/>
      <c r="J202" s="240"/>
      <c r="K202" s="240"/>
      <c r="L202" s="245"/>
      <c r="M202" s="246"/>
      <c r="N202" s="247"/>
      <c r="O202" s="247"/>
      <c r="P202" s="247"/>
      <c r="Q202" s="247"/>
      <c r="R202" s="247"/>
      <c r="S202" s="247"/>
      <c r="T202" s="248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9" t="s">
        <v>142</v>
      </c>
      <c r="AU202" s="249" t="s">
        <v>140</v>
      </c>
      <c r="AV202" s="14" t="s">
        <v>140</v>
      </c>
      <c r="AW202" s="14" t="s">
        <v>32</v>
      </c>
      <c r="AX202" s="14" t="s">
        <v>76</v>
      </c>
      <c r="AY202" s="249" t="s">
        <v>132</v>
      </c>
    </row>
    <row r="203" s="15" customFormat="1">
      <c r="A203" s="15"/>
      <c r="B203" s="250"/>
      <c r="C203" s="251"/>
      <c r="D203" s="230" t="s">
        <v>142</v>
      </c>
      <c r="E203" s="252" t="s">
        <v>1</v>
      </c>
      <c r="F203" s="253" t="s">
        <v>145</v>
      </c>
      <c r="G203" s="251"/>
      <c r="H203" s="254">
        <v>338.86200000000002</v>
      </c>
      <c r="I203" s="255"/>
      <c r="J203" s="251"/>
      <c r="K203" s="251"/>
      <c r="L203" s="256"/>
      <c r="M203" s="257"/>
      <c r="N203" s="258"/>
      <c r="O203" s="258"/>
      <c r="P203" s="258"/>
      <c r="Q203" s="258"/>
      <c r="R203" s="258"/>
      <c r="S203" s="258"/>
      <c r="T203" s="259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60" t="s">
        <v>142</v>
      </c>
      <c r="AU203" s="260" t="s">
        <v>140</v>
      </c>
      <c r="AV203" s="15" t="s">
        <v>139</v>
      </c>
      <c r="AW203" s="15" t="s">
        <v>32</v>
      </c>
      <c r="AX203" s="15" t="s">
        <v>84</v>
      </c>
      <c r="AY203" s="260" t="s">
        <v>132</v>
      </c>
    </row>
    <row r="204" s="2" customFormat="1" ht="33" customHeight="1">
      <c r="A204" s="39"/>
      <c r="B204" s="40"/>
      <c r="C204" s="215" t="s">
        <v>7</v>
      </c>
      <c r="D204" s="215" t="s">
        <v>134</v>
      </c>
      <c r="E204" s="216" t="s">
        <v>249</v>
      </c>
      <c r="F204" s="217" t="s">
        <v>250</v>
      </c>
      <c r="G204" s="218" t="s">
        <v>137</v>
      </c>
      <c r="H204" s="219">
        <v>18.239999999999998</v>
      </c>
      <c r="I204" s="220"/>
      <c r="J204" s="221">
        <f>ROUND(I204*H204,2)</f>
        <v>0</v>
      </c>
      <c r="K204" s="217" t="s">
        <v>138</v>
      </c>
      <c r="L204" s="45"/>
      <c r="M204" s="222" t="s">
        <v>1</v>
      </c>
      <c r="N204" s="223" t="s">
        <v>42</v>
      </c>
      <c r="O204" s="92"/>
      <c r="P204" s="224">
        <f>O204*H204</f>
        <v>0</v>
      </c>
      <c r="Q204" s="224">
        <v>0.0043800000000000002</v>
      </c>
      <c r="R204" s="224">
        <f>Q204*H204</f>
        <v>0.079891199999999996</v>
      </c>
      <c r="S204" s="224">
        <v>0</v>
      </c>
      <c r="T204" s="225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26" t="s">
        <v>139</v>
      </c>
      <c r="AT204" s="226" t="s">
        <v>134</v>
      </c>
      <c r="AU204" s="226" t="s">
        <v>140</v>
      </c>
      <c r="AY204" s="18" t="s">
        <v>132</v>
      </c>
      <c r="BE204" s="227">
        <f>IF(N204="základní",J204,0)</f>
        <v>0</v>
      </c>
      <c r="BF204" s="227">
        <f>IF(N204="snížená",J204,0)</f>
        <v>0</v>
      </c>
      <c r="BG204" s="227">
        <f>IF(N204="zákl. přenesená",J204,0)</f>
        <v>0</v>
      </c>
      <c r="BH204" s="227">
        <f>IF(N204="sníž. přenesená",J204,0)</f>
        <v>0</v>
      </c>
      <c r="BI204" s="227">
        <f>IF(N204="nulová",J204,0)</f>
        <v>0</v>
      </c>
      <c r="BJ204" s="18" t="s">
        <v>140</v>
      </c>
      <c r="BK204" s="227">
        <f>ROUND(I204*H204,2)</f>
        <v>0</v>
      </c>
      <c r="BL204" s="18" t="s">
        <v>139</v>
      </c>
      <c r="BM204" s="226" t="s">
        <v>251</v>
      </c>
    </row>
    <row r="205" s="13" customFormat="1">
      <c r="A205" s="13"/>
      <c r="B205" s="228"/>
      <c r="C205" s="229"/>
      <c r="D205" s="230" t="s">
        <v>142</v>
      </c>
      <c r="E205" s="231" t="s">
        <v>1</v>
      </c>
      <c r="F205" s="232" t="s">
        <v>252</v>
      </c>
      <c r="G205" s="229"/>
      <c r="H205" s="231" t="s">
        <v>1</v>
      </c>
      <c r="I205" s="233"/>
      <c r="J205" s="229"/>
      <c r="K205" s="229"/>
      <c r="L205" s="234"/>
      <c r="M205" s="235"/>
      <c r="N205" s="236"/>
      <c r="O205" s="236"/>
      <c r="P205" s="236"/>
      <c r="Q205" s="236"/>
      <c r="R205" s="236"/>
      <c r="S205" s="236"/>
      <c r="T205" s="237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8" t="s">
        <v>142</v>
      </c>
      <c r="AU205" s="238" t="s">
        <v>140</v>
      </c>
      <c r="AV205" s="13" t="s">
        <v>84</v>
      </c>
      <c r="AW205" s="13" t="s">
        <v>32</v>
      </c>
      <c r="AX205" s="13" t="s">
        <v>76</v>
      </c>
      <c r="AY205" s="238" t="s">
        <v>132</v>
      </c>
    </row>
    <row r="206" s="14" customFormat="1">
      <c r="A206" s="14"/>
      <c r="B206" s="239"/>
      <c r="C206" s="240"/>
      <c r="D206" s="230" t="s">
        <v>142</v>
      </c>
      <c r="E206" s="241" t="s">
        <v>1</v>
      </c>
      <c r="F206" s="242" t="s">
        <v>253</v>
      </c>
      <c r="G206" s="240"/>
      <c r="H206" s="243">
        <v>11.835000000000001</v>
      </c>
      <c r="I206" s="244"/>
      <c r="J206" s="240"/>
      <c r="K206" s="240"/>
      <c r="L206" s="245"/>
      <c r="M206" s="246"/>
      <c r="N206" s="247"/>
      <c r="O206" s="247"/>
      <c r="P206" s="247"/>
      <c r="Q206" s="247"/>
      <c r="R206" s="247"/>
      <c r="S206" s="247"/>
      <c r="T206" s="248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9" t="s">
        <v>142</v>
      </c>
      <c r="AU206" s="249" t="s">
        <v>140</v>
      </c>
      <c r="AV206" s="14" t="s">
        <v>140</v>
      </c>
      <c r="AW206" s="14" t="s">
        <v>32</v>
      </c>
      <c r="AX206" s="14" t="s">
        <v>76</v>
      </c>
      <c r="AY206" s="249" t="s">
        <v>132</v>
      </c>
    </row>
    <row r="207" s="13" customFormat="1">
      <c r="A207" s="13"/>
      <c r="B207" s="228"/>
      <c r="C207" s="229"/>
      <c r="D207" s="230" t="s">
        <v>142</v>
      </c>
      <c r="E207" s="231" t="s">
        <v>1</v>
      </c>
      <c r="F207" s="232" t="s">
        <v>220</v>
      </c>
      <c r="G207" s="229"/>
      <c r="H207" s="231" t="s">
        <v>1</v>
      </c>
      <c r="I207" s="233"/>
      <c r="J207" s="229"/>
      <c r="K207" s="229"/>
      <c r="L207" s="234"/>
      <c r="M207" s="235"/>
      <c r="N207" s="236"/>
      <c r="O207" s="236"/>
      <c r="P207" s="236"/>
      <c r="Q207" s="236"/>
      <c r="R207" s="236"/>
      <c r="S207" s="236"/>
      <c r="T207" s="237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8" t="s">
        <v>142</v>
      </c>
      <c r="AU207" s="238" t="s">
        <v>140</v>
      </c>
      <c r="AV207" s="13" t="s">
        <v>84</v>
      </c>
      <c r="AW207" s="13" t="s">
        <v>32</v>
      </c>
      <c r="AX207" s="13" t="s">
        <v>76</v>
      </c>
      <c r="AY207" s="238" t="s">
        <v>132</v>
      </c>
    </row>
    <row r="208" s="14" customFormat="1">
      <c r="A208" s="14"/>
      <c r="B208" s="239"/>
      <c r="C208" s="240"/>
      <c r="D208" s="230" t="s">
        <v>142</v>
      </c>
      <c r="E208" s="241" t="s">
        <v>1</v>
      </c>
      <c r="F208" s="242" t="s">
        <v>254</v>
      </c>
      <c r="G208" s="240"/>
      <c r="H208" s="243">
        <v>1.6799999999999999</v>
      </c>
      <c r="I208" s="244"/>
      <c r="J208" s="240"/>
      <c r="K208" s="240"/>
      <c r="L208" s="245"/>
      <c r="M208" s="246"/>
      <c r="N208" s="247"/>
      <c r="O208" s="247"/>
      <c r="P208" s="247"/>
      <c r="Q208" s="247"/>
      <c r="R208" s="247"/>
      <c r="S208" s="247"/>
      <c r="T208" s="248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9" t="s">
        <v>142</v>
      </c>
      <c r="AU208" s="249" t="s">
        <v>140</v>
      </c>
      <c r="AV208" s="14" t="s">
        <v>140</v>
      </c>
      <c r="AW208" s="14" t="s">
        <v>32</v>
      </c>
      <c r="AX208" s="14" t="s">
        <v>76</v>
      </c>
      <c r="AY208" s="249" t="s">
        <v>132</v>
      </c>
    </row>
    <row r="209" s="13" customFormat="1">
      <c r="A209" s="13"/>
      <c r="B209" s="228"/>
      <c r="C209" s="229"/>
      <c r="D209" s="230" t="s">
        <v>142</v>
      </c>
      <c r="E209" s="231" t="s">
        <v>1</v>
      </c>
      <c r="F209" s="232" t="s">
        <v>255</v>
      </c>
      <c r="G209" s="229"/>
      <c r="H209" s="231" t="s">
        <v>1</v>
      </c>
      <c r="I209" s="233"/>
      <c r="J209" s="229"/>
      <c r="K209" s="229"/>
      <c r="L209" s="234"/>
      <c r="M209" s="235"/>
      <c r="N209" s="236"/>
      <c r="O209" s="236"/>
      <c r="P209" s="236"/>
      <c r="Q209" s="236"/>
      <c r="R209" s="236"/>
      <c r="S209" s="236"/>
      <c r="T209" s="237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8" t="s">
        <v>142</v>
      </c>
      <c r="AU209" s="238" t="s">
        <v>140</v>
      </c>
      <c r="AV209" s="13" t="s">
        <v>84</v>
      </c>
      <c r="AW209" s="13" t="s">
        <v>32</v>
      </c>
      <c r="AX209" s="13" t="s">
        <v>76</v>
      </c>
      <c r="AY209" s="238" t="s">
        <v>132</v>
      </c>
    </row>
    <row r="210" s="14" customFormat="1">
      <c r="A210" s="14"/>
      <c r="B210" s="239"/>
      <c r="C210" s="240"/>
      <c r="D210" s="230" t="s">
        <v>142</v>
      </c>
      <c r="E210" s="241" t="s">
        <v>1</v>
      </c>
      <c r="F210" s="242" t="s">
        <v>256</v>
      </c>
      <c r="G210" s="240"/>
      <c r="H210" s="243">
        <v>4.7249999999999996</v>
      </c>
      <c r="I210" s="244"/>
      <c r="J210" s="240"/>
      <c r="K210" s="240"/>
      <c r="L210" s="245"/>
      <c r="M210" s="246"/>
      <c r="N210" s="247"/>
      <c r="O210" s="247"/>
      <c r="P210" s="247"/>
      <c r="Q210" s="247"/>
      <c r="R210" s="247"/>
      <c r="S210" s="247"/>
      <c r="T210" s="248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9" t="s">
        <v>142</v>
      </c>
      <c r="AU210" s="249" t="s">
        <v>140</v>
      </c>
      <c r="AV210" s="14" t="s">
        <v>140</v>
      </c>
      <c r="AW210" s="14" t="s">
        <v>32</v>
      </c>
      <c r="AX210" s="14" t="s">
        <v>76</v>
      </c>
      <c r="AY210" s="249" t="s">
        <v>132</v>
      </c>
    </row>
    <row r="211" s="15" customFormat="1">
      <c r="A211" s="15"/>
      <c r="B211" s="250"/>
      <c r="C211" s="251"/>
      <c r="D211" s="230" t="s">
        <v>142</v>
      </c>
      <c r="E211" s="252" t="s">
        <v>1</v>
      </c>
      <c r="F211" s="253" t="s">
        <v>145</v>
      </c>
      <c r="G211" s="251"/>
      <c r="H211" s="254">
        <v>18.239999999999998</v>
      </c>
      <c r="I211" s="255"/>
      <c r="J211" s="251"/>
      <c r="K211" s="251"/>
      <c r="L211" s="256"/>
      <c r="M211" s="257"/>
      <c r="N211" s="258"/>
      <c r="O211" s="258"/>
      <c r="P211" s="258"/>
      <c r="Q211" s="258"/>
      <c r="R211" s="258"/>
      <c r="S211" s="258"/>
      <c r="T211" s="259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60" t="s">
        <v>142</v>
      </c>
      <c r="AU211" s="260" t="s">
        <v>140</v>
      </c>
      <c r="AV211" s="15" t="s">
        <v>139</v>
      </c>
      <c r="AW211" s="15" t="s">
        <v>32</v>
      </c>
      <c r="AX211" s="15" t="s">
        <v>84</v>
      </c>
      <c r="AY211" s="260" t="s">
        <v>132</v>
      </c>
    </row>
    <row r="212" s="2" customFormat="1" ht="24.15" customHeight="1">
      <c r="A212" s="39"/>
      <c r="B212" s="40"/>
      <c r="C212" s="215" t="s">
        <v>257</v>
      </c>
      <c r="D212" s="215" t="s">
        <v>134</v>
      </c>
      <c r="E212" s="216" t="s">
        <v>258</v>
      </c>
      <c r="F212" s="217" t="s">
        <v>259</v>
      </c>
      <c r="G212" s="218" t="s">
        <v>137</v>
      </c>
      <c r="H212" s="219">
        <v>22.065000000000001</v>
      </c>
      <c r="I212" s="220"/>
      <c r="J212" s="221">
        <f>ROUND(I212*H212,2)</f>
        <v>0</v>
      </c>
      <c r="K212" s="217" t="s">
        <v>138</v>
      </c>
      <c r="L212" s="45"/>
      <c r="M212" s="222" t="s">
        <v>1</v>
      </c>
      <c r="N212" s="223" t="s">
        <v>42</v>
      </c>
      <c r="O212" s="92"/>
      <c r="P212" s="224">
        <f>O212*H212</f>
        <v>0</v>
      </c>
      <c r="Q212" s="224">
        <v>0.00022000000000000001</v>
      </c>
      <c r="R212" s="224">
        <f>Q212*H212</f>
        <v>0.0048543000000000006</v>
      </c>
      <c r="S212" s="224">
        <v>0</v>
      </c>
      <c r="T212" s="225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26" t="s">
        <v>139</v>
      </c>
      <c r="AT212" s="226" t="s">
        <v>134</v>
      </c>
      <c r="AU212" s="226" t="s">
        <v>140</v>
      </c>
      <c r="AY212" s="18" t="s">
        <v>132</v>
      </c>
      <c r="BE212" s="227">
        <f>IF(N212="základní",J212,0)</f>
        <v>0</v>
      </c>
      <c r="BF212" s="227">
        <f>IF(N212="snížená",J212,0)</f>
        <v>0</v>
      </c>
      <c r="BG212" s="227">
        <f>IF(N212="zákl. přenesená",J212,0)</f>
        <v>0</v>
      </c>
      <c r="BH212" s="227">
        <f>IF(N212="sníž. přenesená",J212,0)</f>
        <v>0</v>
      </c>
      <c r="BI212" s="227">
        <f>IF(N212="nulová",J212,0)</f>
        <v>0</v>
      </c>
      <c r="BJ212" s="18" t="s">
        <v>140</v>
      </c>
      <c r="BK212" s="227">
        <f>ROUND(I212*H212,2)</f>
        <v>0</v>
      </c>
      <c r="BL212" s="18" t="s">
        <v>139</v>
      </c>
      <c r="BM212" s="226" t="s">
        <v>260</v>
      </c>
    </row>
    <row r="213" s="13" customFormat="1">
      <c r="A213" s="13"/>
      <c r="B213" s="228"/>
      <c r="C213" s="229"/>
      <c r="D213" s="230" t="s">
        <v>142</v>
      </c>
      <c r="E213" s="231" t="s">
        <v>1</v>
      </c>
      <c r="F213" s="232" t="s">
        <v>261</v>
      </c>
      <c r="G213" s="229"/>
      <c r="H213" s="231" t="s">
        <v>1</v>
      </c>
      <c r="I213" s="233"/>
      <c r="J213" s="229"/>
      <c r="K213" s="229"/>
      <c r="L213" s="234"/>
      <c r="M213" s="235"/>
      <c r="N213" s="236"/>
      <c r="O213" s="236"/>
      <c r="P213" s="236"/>
      <c r="Q213" s="236"/>
      <c r="R213" s="236"/>
      <c r="S213" s="236"/>
      <c r="T213" s="237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8" t="s">
        <v>142</v>
      </c>
      <c r="AU213" s="238" t="s">
        <v>140</v>
      </c>
      <c r="AV213" s="13" t="s">
        <v>84</v>
      </c>
      <c r="AW213" s="13" t="s">
        <v>32</v>
      </c>
      <c r="AX213" s="13" t="s">
        <v>76</v>
      </c>
      <c r="AY213" s="238" t="s">
        <v>132</v>
      </c>
    </row>
    <row r="214" s="14" customFormat="1">
      <c r="A214" s="14"/>
      <c r="B214" s="239"/>
      <c r="C214" s="240"/>
      <c r="D214" s="230" t="s">
        <v>142</v>
      </c>
      <c r="E214" s="241" t="s">
        <v>1</v>
      </c>
      <c r="F214" s="242" t="s">
        <v>262</v>
      </c>
      <c r="G214" s="240"/>
      <c r="H214" s="243">
        <v>2.2799999999999998</v>
      </c>
      <c r="I214" s="244"/>
      <c r="J214" s="240"/>
      <c r="K214" s="240"/>
      <c r="L214" s="245"/>
      <c r="M214" s="246"/>
      <c r="N214" s="247"/>
      <c r="O214" s="247"/>
      <c r="P214" s="247"/>
      <c r="Q214" s="247"/>
      <c r="R214" s="247"/>
      <c r="S214" s="247"/>
      <c r="T214" s="248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9" t="s">
        <v>142</v>
      </c>
      <c r="AU214" s="249" t="s">
        <v>140</v>
      </c>
      <c r="AV214" s="14" t="s">
        <v>140</v>
      </c>
      <c r="AW214" s="14" t="s">
        <v>32</v>
      </c>
      <c r="AX214" s="14" t="s">
        <v>76</v>
      </c>
      <c r="AY214" s="249" t="s">
        <v>132</v>
      </c>
    </row>
    <row r="215" s="14" customFormat="1">
      <c r="A215" s="14"/>
      <c r="B215" s="239"/>
      <c r="C215" s="240"/>
      <c r="D215" s="230" t="s">
        <v>142</v>
      </c>
      <c r="E215" s="241" t="s">
        <v>1</v>
      </c>
      <c r="F215" s="242" t="s">
        <v>263</v>
      </c>
      <c r="G215" s="240"/>
      <c r="H215" s="243">
        <v>9.625</v>
      </c>
      <c r="I215" s="244"/>
      <c r="J215" s="240"/>
      <c r="K215" s="240"/>
      <c r="L215" s="245"/>
      <c r="M215" s="246"/>
      <c r="N215" s="247"/>
      <c r="O215" s="247"/>
      <c r="P215" s="247"/>
      <c r="Q215" s="247"/>
      <c r="R215" s="247"/>
      <c r="S215" s="247"/>
      <c r="T215" s="248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9" t="s">
        <v>142</v>
      </c>
      <c r="AU215" s="249" t="s">
        <v>140</v>
      </c>
      <c r="AV215" s="14" t="s">
        <v>140</v>
      </c>
      <c r="AW215" s="14" t="s">
        <v>32</v>
      </c>
      <c r="AX215" s="14" t="s">
        <v>76</v>
      </c>
      <c r="AY215" s="249" t="s">
        <v>132</v>
      </c>
    </row>
    <row r="216" s="14" customFormat="1">
      <c r="A216" s="14"/>
      <c r="B216" s="239"/>
      <c r="C216" s="240"/>
      <c r="D216" s="230" t="s">
        <v>142</v>
      </c>
      <c r="E216" s="241" t="s">
        <v>1</v>
      </c>
      <c r="F216" s="242" t="s">
        <v>264</v>
      </c>
      <c r="G216" s="240"/>
      <c r="H216" s="243">
        <v>10.16</v>
      </c>
      <c r="I216" s="244"/>
      <c r="J216" s="240"/>
      <c r="K216" s="240"/>
      <c r="L216" s="245"/>
      <c r="M216" s="246"/>
      <c r="N216" s="247"/>
      <c r="O216" s="247"/>
      <c r="P216" s="247"/>
      <c r="Q216" s="247"/>
      <c r="R216" s="247"/>
      <c r="S216" s="247"/>
      <c r="T216" s="248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9" t="s">
        <v>142</v>
      </c>
      <c r="AU216" s="249" t="s">
        <v>140</v>
      </c>
      <c r="AV216" s="14" t="s">
        <v>140</v>
      </c>
      <c r="AW216" s="14" t="s">
        <v>32</v>
      </c>
      <c r="AX216" s="14" t="s">
        <v>76</v>
      </c>
      <c r="AY216" s="249" t="s">
        <v>132</v>
      </c>
    </row>
    <row r="217" s="15" customFormat="1">
      <c r="A217" s="15"/>
      <c r="B217" s="250"/>
      <c r="C217" s="251"/>
      <c r="D217" s="230" t="s">
        <v>142</v>
      </c>
      <c r="E217" s="252" t="s">
        <v>1</v>
      </c>
      <c r="F217" s="253" t="s">
        <v>145</v>
      </c>
      <c r="G217" s="251"/>
      <c r="H217" s="254">
        <v>22.065000000000001</v>
      </c>
      <c r="I217" s="255"/>
      <c r="J217" s="251"/>
      <c r="K217" s="251"/>
      <c r="L217" s="256"/>
      <c r="M217" s="257"/>
      <c r="N217" s="258"/>
      <c r="O217" s="258"/>
      <c r="P217" s="258"/>
      <c r="Q217" s="258"/>
      <c r="R217" s="258"/>
      <c r="S217" s="258"/>
      <c r="T217" s="259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60" t="s">
        <v>142</v>
      </c>
      <c r="AU217" s="260" t="s">
        <v>140</v>
      </c>
      <c r="AV217" s="15" t="s">
        <v>139</v>
      </c>
      <c r="AW217" s="15" t="s">
        <v>32</v>
      </c>
      <c r="AX217" s="15" t="s">
        <v>84</v>
      </c>
      <c r="AY217" s="260" t="s">
        <v>132</v>
      </c>
    </row>
    <row r="218" s="2" customFormat="1" ht="24.15" customHeight="1">
      <c r="A218" s="39"/>
      <c r="B218" s="40"/>
      <c r="C218" s="215" t="s">
        <v>265</v>
      </c>
      <c r="D218" s="215" t="s">
        <v>134</v>
      </c>
      <c r="E218" s="216" t="s">
        <v>266</v>
      </c>
      <c r="F218" s="217" t="s">
        <v>267</v>
      </c>
      <c r="G218" s="218" t="s">
        <v>137</v>
      </c>
      <c r="H218" s="219">
        <v>336.382</v>
      </c>
      <c r="I218" s="220"/>
      <c r="J218" s="221">
        <f>ROUND(I218*H218,2)</f>
        <v>0</v>
      </c>
      <c r="K218" s="217" t="s">
        <v>138</v>
      </c>
      <c r="L218" s="45"/>
      <c r="M218" s="222" t="s">
        <v>1</v>
      </c>
      <c r="N218" s="223" t="s">
        <v>42</v>
      </c>
      <c r="O218" s="92"/>
      <c r="P218" s="224">
        <f>O218*H218</f>
        <v>0</v>
      </c>
      <c r="Q218" s="224">
        <v>0.00013999999999999999</v>
      </c>
      <c r="R218" s="224">
        <f>Q218*H218</f>
        <v>0.047093479999999993</v>
      </c>
      <c r="S218" s="224">
        <v>0</v>
      </c>
      <c r="T218" s="225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26" t="s">
        <v>139</v>
      </c>
      <c r="AT218" s="226" t="s">
        <v>134</v>
      </c>
      <c r="AU218" s="226" t="s">
        <v>140</v>
      </c>
      <c r="AY218" s="18" t="s">
        <v>132</v>
      </c>
      <c r="BE218" s="227">
        <f>IF(N218="základní",J218,0)</f>
        <v>0</v>
      </c>
      <c r="BF218" s="227">
        <f>IF(N218="snížená",J218,0)</f>
        <v>0</v>
      </c>
      <c r="BG218" s="227">
        <f>IF(N218="zákl. přenesená",J218,0)</f>
        <v>0</v>
      </c>
      <c r="BH218" s="227">
        <f>IF(N218="sníž. přenesená",J218,0)</f>
        <v>0</v>
      </c>
      <c r="BI218" s="227">
        <f>IF(N218="nulová",J218,0)</f>
        <v>0</v>
      </c>
      <c r="BJ218" s="18" t="s">
        <v>140</v>
      </c>
      <c r="BK218" s="227">
        <f>ROUND(I218*H218,2)</f>
        <v>0</v>
      </c>
      <c r="BL218" s="18" t="s">
        <v>139</v>
      </c>
      <c r="BM218" s="226" t="s">
        <v>268</v>
      </c>
    </row>
    <row r="219" s="14" customFormat="1">
      <c r="A219" s="14"/>
      <c r="B219" s="239"/>
      <c r="C219" s="240"/>
      <c r="D219" s="230" t="s">
        <v>142</v>
      </c>
      <c r="E219" s="241" t="s">
        <v>1</v>
      </c>
      <c r="F219" s="242" t="s">
        <v>269</v>
      </c>
      <c r="G219" s="240"/>
      <c r="H219" s="243">
        <v>314.81200000000001</v>
      </c>
      <c r="I219" s="244"/>
      <c r="J219" s="240"/>
      <c r="K219" s="240"/>
      <c r="L219" s="245"/>
      <c r="M219" s="246"/>
      <c r="N219" s="247"/>
      <c r="O219" s="247"/>
      <c r="P219" s="247"/>
      <c r="Q219" s="247"/>
      <c r="R219" s="247"/>
      <c r="S219" s="247"/>
      <c r="T219" s="248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9" t="s">
        <v>142</v>
      </c>
      <c r="AU219" s="249" t="s">
        <v>140</v>
      </c>
      <c r="AV219" s="14" t="s">
        <v>140</v>
      </c>
      <c r="AW219" s="14" t="s">
        <v>32</v>
      </c>
      <c r="AX219" s="14" t="s">
        <v>76</v>
      </c>
      <c r="AY219" s="249" t="s">
        <v>132</v>
      </c>
    </row>
    <row r="220" s="14" customFormat="1">
      <c r="A220" s="14"/>
      <c r="B220" s="239"/>
      <c r="C220" s="240"/>
      <c r="D220" s="230" t="s">
        <v>142</v>
      </c>
      <c r="E220" s="241" t="s">
        <v>1</v>
      </c>
      <c r="F220" s="242" t="s">
        <v>270</v>
      </c>
      <c r="G220" s="240"/>
      <c r="H220" s="243">
        <v>2.5499999999999998</v>
      </c>
      <c r="I220" s="244"/>
      <c r="J220" s="240"/>
      <c r="K220" s="240"/>
      <c r="L220" s="245"/>
      <c r="M220" s="246"/>
      <c r="N220" s="247"/>
      <c r="O220" s="247"/>
      <c r="P220" s="247"/>
      <c r="Q220" s="247"/>
      <c r="R220" s="247"/>
      <c r="S220" s="247"/>
      <c r="T220" s="248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9" t="s">
        <v>142</v>
      </c>
      <c r="AU220" s="249" t="s">
        <v>140</v>
      </c>
      <c r="AV220" s="14" t="s">
        <v>140</v>
      </c>
      <c r="AW220" s="14" t="s">
        <v>32</v>
      </c>
      <c r="AX220" s="14" t="s">
        <v>76</v>
      </c>
      <c r="AY220" s="249" t="s">
        <v>132</v>
      </c>
    </row>
    <row r="221" s="14" customFormat="1">
      <c r="A221" s="14"/>
      <c r="B221" s="239"/>
      <c r="C221" s="240"/>
      <c r="D221" s="230" t="s">
        <v>142</v>
      </c>
      <c r="E221" s="241" t="s">
        <v>1</v>
      </c>
      <c r="F221" s="242" t="s">
        <v>271</v>
      </c>
      <c r="G221" s="240"/>
      <c r="H221" s="243">
        <v>19.02</v>
      </c>
      <c r="I221" s="244"/>
      <c r="J221" s="240"/>
      <c r="K221" s="240"/>
      <c r="L221" s="245"/>
      <c r="M221" s="246"/>
      <c r="N221" s="247"/>
      <c r="O221" s="247"/>
      <c r="P221" s="247"/>
      <c r="Q221" s="247"/>
      <c r="R221" s="247"/>
      <c r="S221" s="247"/>
      <c r="T221" s="248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9" t="s">
        <v>142</v>
      </c>
      <c r="AU221" s="249" t="s">
        <v>140</v>
      </c>
      <c r="AV221" s="14" t="s">
        <v>140</v>
      </c>
      <c r="AW221" s="14" t="s">
        <v>32</v>
      </c>
      <c r="AX221" s="14" t="s">
        <v>76</v>
      </c>
      <c r="AY221" s="249" t="s">
        <v>132</v>
      </c>
    </row>
    <row r="222" s="15" customFormat="1">
      <c r="A222" s="15"/>
      <c r="B222" s="250"/>
      <c r="C222" s="251"/>
      <c r="D222" s="230" t="s">
        <v>142</v>
      </c>
      <c r="E222" s="252" t="s">
        <v>1</v>
      </c>
      <c r="F222" s="253" t="s">
        <v>145</v>
      </c>
      <c r="G222" s="251"/>
      <c r="H222" s="254">
        <v>336.382</v>
      </c>
      <c r="I222" s="255"/>
      <c r="J222" s="251"/>
      <c r="K222" s="251"/>
      <c r="L222" s="256"/>
      <c r="M222" s="257"/>
      <c r="N222" s="258"/>
      <c r="O222" s="258"/>
      <c r="P222" s="258"/>
      <c r="Q222" s="258"/>
      <c r="R222" s="258"/>
      <c r="S222" s="258"/>
      <c r="T222" s="259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60" t="s">
        <v>142</v>
      </c>
      <c r="AU222" s="260" t="s">
        <v>140</v>
      </c>
      <c r="AV222" s="15" t="s">
        <v>139</v>
      </c>
      <c r="AW222" s="15" t="s">
        <v>32</v>
      </c>
      <c r="AX222" s="15" t="s">
        <v>84</v>
      </c>
      <c r="AY222" s="260" t="s">
        <v>132</v>
      </c>
    </row>
    <row r="223" s="2" customFormat="1" ht="66.75" customHeight="1">
      <c r="A223" s="39"/>
      <c r="B223" s="40"/>
      <c r="C223" s="215" t="s">
        <v>272</v>
      </c>
      <c r="D223" s="215" t="s">
        <v>134</v>
      </c>
      <c r="E223" s="216" t="s">
        <v>273</v>
      </c>
      <c r="F223" s="217" t="s">
        <v>274</v>
      </c>
      <c r="G223" s="218" t="s">
        <v>137</v>
      </c>
      <c r="H223" s="219">
        <v>51.619999999999997</v>
      </c>
      <c r="I223" s="220"/>
      <c r="J223" s="221">
        <f>ROUND(I223*H223,2)</f>
        <v>0</v>
      </c>
      <c r="K223" s="217" t="s">
        <v>138</v>
      </c>
      <c r="L223" s="45"/>
      <c r="M223" s="222" t="s">
        <v>1</v>
      </c>
      <c r="N223" s="223" t="s">
        <v>42</v>
      </c>
      <c r="O223" s="92"/>
      <c r="P223" s="224">
        <f>O223*H223</f>
        <v>0</v>
      </c>
      <c r="Q223" s="224">
        <v>0.0086</v>
      </c>
      <c r="R223" s="224">
        <f>Q223*H223</f>
        <v>0.44393199999999999</v>
      </c>
      <c r="S223" s="224">
        <v>0</v>
      </c>
      <c r="T223" s="225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26" t="s">
        <v>139</v>
      </c>
      <c r="AT223" s="226" t="s">
        <v>134</v>
      </c>
      <c r="AU223" s="226" t="s">
        <v>140</v>
      </c>
      <c r="AY223" s="18" t="s">
        <v>132</v>
      </c>
      <c r="BE223" s="227">
        <f>IF(N223="základní",J223,0)</f>
        <v>0</v>
      </c>
      <c r="BF223" s="227">
        <f>IF(N223="snížená",J223,0)</f>
        <v>0</v>
      </c>
      <c r="BG223" s="227">
        <f>IF(N223="zákl. přenesená",J223,0)</f>
        <v>0</v>
      </c>
      <c r="BH223" s="227">
        <f>IF(N223="sníž. přenesená",J223,0)</f>
        <v>0</v>
      </c>
      <c r="BI223" s="227">
        <f>IF(N223="nulová",J223,0)</f>
        <v>0</v>
      </c>
      <c r="BJ223" s="18" t="s">
        <v>140</v>
      </c>
      <c r="BK223" s="227">
        <f>ROUND(I223*H223,2)</f>
        <v>0</v>
      </c>
      <c r="BL223" s="18" t="s">
        <v>139</v>
      </c>
      <c r="BM223" s="226" t="s">
        <v>275</v>
      </c>
    </row>
    <row r="224" s="13" customFormat="1">
      <c r="A224" s="13"/>
      <c r="B224" s="228"/>
      <c r="C224" s="229"/>
      <c r="D224" s="230" t="s">
        <v>142</v>
      </c>
      <c r="E224" s="231" t="s">
        <v>1</v>
      </c>
      <c r="F224" s="232" t="s">
        <v>261</v>
      </c>
      <c r="G224" s="229"/>
      <c r="H224" s="231" t="s">
        <v>1</v>
      </c>
      <c r="I224" s="233"/>
      <c r="J224" s="229"/>
      <c r="K224" s="229"/>
      <c r="L224" s="234"/>
      <c r="M224" s="235"/>
      <c r="N224" s="236"/>
      <c r="O224" s="236"/>
      <c r="P224" s="236"/>
      <c r="Q224" s="236"/>
      <c r="R224" s="236"/>
      <c r="S224" s="236"/>
      <c r="T224" s="237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8" t="s">
        <v>142</v>
      </c>
      <c r="AU224" s="238" t="s">
        <v>140</v>
      </c>
      <c r="AV224" s="13" t="s">
        <v>84</v>
      </c>
      <c r="AW224" s="13" t="s">
        <v>32</v>
      </c>
      <c r="AX224" s="13" t="s">
        <v>76</v>
      </c>
      <c r="AY224" s="238" t="s">
        <v>132</v>
      </c>
    </row>
    <row r="225" s="14" customFormat="1">
      <c r="A225" s="14"/>
      <c r="B225" s="239"/>
      <c r="C225" s="240"/>
      <c r="D225" s="230" t="s">
        <v>142</v>
      </c>
      <c r="E225" s="241" t="s">
        <v>1</v>
      </c>
      <c r="F225" s="242" t="s">
        <v>276</v>
      </c>
      <c r="G225" s="240"/>
      <c r="H225" s="243">
        <v>8.0399999999999991</v>
      </c>
      <c r="I225" s="244"/>
      <c r="J225" s="240"/>
      <c r="K225" s="240"/>
      <c r="L225" s="245"/>
      <c r="M225" s="246"/>
      <c r="N225" s="247"/>
      <c r="O225" s="247"/>
      <c r="P225" s="247"/>
      <c r="Q225" s="247"/>
      <c r="R225" s="247"/>
      <c r="S225" s="247"/>
      <c r="T225" s="248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9" t="s">
        <v>142</v>
      </c>
      <c r="AU225" s="249" t="s">
        <v>140</v>
      </c>
      <c r="AV225" s="14" t="s">
        <v>140</v>
      </c>
      <c r="AW225" s="14" t="s">
        <v>32</v>
      </c>
      <c r="AX225" s="14" t="s">
        <v>76</v>
      </c>
      <c r="AY225" s="249" t="s">
        <v>132</v>
      </c>
    </row>
    <row r="226" s="14" customFormat="1">
      <c r="A226" s="14"/>
      <c r="B226" s="239"/>
      <c r="C226" s="240"/>
      <c r="D226" s="230" t="s">
        <v>142</v>
      </c>
      <c r="E226" s="241" t="s">
        <v>1</v>
      </c>
      <c r="F226" s="242" t="s">
        <v>277</v>
      </c>
      <c r="G226" s="240"/>
      <c r="H226" s="243">
        <v>16.559999999999999</v>
      </c>
      <c r="I226" s="244"/>
      <c r="J226" s="240"/>
      <c r="K226" s="240"/>
      <c r="L226" s="245"/>
      <c r="M226" s="246"/>
      <c r="N226" s="247"/>
      <c r="O226" s="247"/>
      <c r="P226" s="247"/>
      <c r="Q226" s="247"/>
      <c r="R226" s="247"/>
      <c r="S226" s="247"/>
      <c r="T226" s="248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9" t="s">
        <v>142</v>
      </c>
      <c r="AU226" s="249" t="s">
        <v>140</v>
      </c>
      <c r="AV226" s="14" t="s">
        <v>140</v>
      </c>
      <c r="AW226" s="14" t="s">
        <v>32</v>
      </c>
      <c r="AX226" s="14" t="s">
        <v>76</v>
      </c>
      <c r="AY226" s="249" t="s">
        <v>132</v>
      </c>
    </row>
    <row r="227" s="14" customFormat="1">
      <c r="A227" s="14"/>
      <c r="B227" s="239"/>
      <c r="C227" s="240"/>
      <c r="D227" s="230" t="s">
        <v>142</v>
      </c>
      <c r="E227" s="241" t="s">
        <v>1</v>
      </c>
      <c r="F227" s="242" t="s">
        <v>278</v>
      </c>
      <c r="G227" s="240"/>
      <c r="H227" s="243">
        <v>25.219999999999999</v>
      </c>
      <c r="I227" s="244"/>
      <c r="J227" s="240"/>
      <c r="K227" s="240"/>
      <c r="L227" s="245"/>
      <c r="M227" s="246"/>
      <c r="N227" s="247"/>
      <c r="O227" s="247"/>
      <c r="P227" s="247"/>
      <c r="Q227" s="247"/>
      <c r="R227" s="247"/>
      <c r="S227" s="247"/>
      <c r="T227" s="248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9" t="s">
        <v>142</v>
      </c>
      <c r="AU227" s="249" t="s">
        <v>140</v>
      </c>
      <c r="AV227" s="14" t="s">
        <v>140</v>
      </c>
      <c r="AW227" s="14" t="s">
        <v>32</v>
      </c>
      <c r="AX227" s="14" t="s">
        <v>76</v>
      </c>
      <c r="AY227" s="249" t="s">
        <v>132</v>
      </c>
    </row>
    <row r="228" s="16" customFormat="1">
      <c r="A228" s="16"/>
      <c r="B228" s="271"/>
      <c r="C228" s="272"/>
      <c r="D228" s="230" t="s">
        <v>142</v>
      </c>
      <c r="E228" s="273" t="s">
        <v>1</v>
      </c>
      <c r="F228" s="274" t="s">
        <v>279</v>
      </c>
      <c r="G228" s="272"/>
      <c r="H228" s="275">
        <v>49.82</v>
      </c>
      <c r="I228" s="276"/>
      <c r="J228" s="272"/>
      <c r="K228" s="272"/>
      <c r="L228" s="277"/>
      <c r="M228" s="278"/>
      <c r="N228" s="279"/>
      <c r="O228" s="279"/>
      <c r="P228" s="279"/>
      <c r="Q228" s="279"/>
      <c r="R228" s="279"/>
      <c r="S228" s="279"/>
      <c r="T228" s="280"/>
      <c r="U228" s="16"/>
      <c r="V228" s="16"/>
      <c r="W228" s="16"/>
      <c r="X228" s="16"/>
      <c r="Y228" s="16"/>
      <c r="Z228" s="16"/>
      <c r="AA228" s="16"/>
      <c r="AB228" s="16"/>
      <c r="AC228" s="16"/>
      <c r="AD228" s="16"/>
      <c r="AE228" s="16"/>
      <c r="AT228" s="281" t="s">
        <v>142</v>
      </c>
      <c r="AU228" s="281" t="s">
        <v>140</v>
      </c>
      <c r="AV228" s="16" t="s">
        <v>152</v>
      </c>
      <c r="AW228" s="16" t="s">
        <v>32</v>
      </c>
      <c r="AX228" s="16" t="s">
        <v>76</v>
      </c>
      <c r="AY228" s="281" t="s">
        <v>132</v>
      </c>
    </row>
    <row r="229" s="13" customFormat="1">
      <c r="A229" s="13"/>
      <c r="B229" s="228"/>
      <c r="C229" s="229"/>
      <c r="D229" s="230" t="s">
        <v>142</v>
      </c>
      <c r="E229" s="231" t="s">
        <v>1</v>
      </c>
      <c r="F229" s="232" t="s">
        <v>280</v>
      </c>
      <c r="G229" s="229"/>
      <c r="H229" s="231" t="s">
        <v>1</v>
      </c>
      <c r="I229" s="233"/>
      <c r="J229" s="229"/>
      <c r="K229" s="229"/>
      <c r="L229" s="234"/>
      <c r="M229" s="235"/>
      <c r="N229" s="236"/>
      <c r="O229" s="236"/>
      <c r="P229" s="236"/>
      <c r="Q229" s="236"/>
      <c r="R229" s="236"/>
      <c r="S229" s="236"/>
      <c r="T229" s="237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8" t="s">
        <v>142</v>
      </c>
      <c r="AU229" s="238" t="s">
        <v>140</v>
      </c>
      <c r="AV229" s="13" t="s">
        <v>84</v>
      </c>
      <c r="AW229" s="13" t="s">
        <v>32</v>
      </c>
      <c r="AX229" s="13" t="s">
        <v>76</v>
      </c>
      <c r="AY229" s="238" t="s">
        <v>132</v>
      </c>
    </row>
    <row r="230" s="14" customFormat="1">
      <c r="A230" s="14"/>
      <c r="B230" s="239"/>
      <c r="C230" s="240"/>
      <c r="D230" s="230" t="s">
        <v>142</v>
      </c>
      <c r="E230" s="241" t="s">
        <v>1</v>
      </c>
      <c r="F230" s="242" t="s">
        <v>281</v>
      </c>
      <c r="G230" s="240"/>
      <c r="H230" s="243">
        <v>1.8</v>
      </c>
      <c r="I230" s="244"/>
      <c r="J230" s="240"/>
      <c r="K230" s="240"/>
      <c r="L230" s="245"/>
      <c r="M230" s="246"/>
      <c r="N230" s="247"/>
      <c r="O230" s="247"/>
      <c r="P230" s="247"/>
      <c r="Q230" s="247"/>
      <c r="R230" s="247"/>
      <c r="S230" s="247"/>
      <c r="T230" s="248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9" t="s">
        <v>142</v>
      </c>
      <c r="AU230" s="249" t="s">
        <v>140</v>
      </c>
      <c r="AV230" s="14" t="s">
        <v>140</v>
      </c>
      <c r="AW230" s="14" t="s">
        <v>32</v>
      </c>
      <c r="AX230" s="14" t="s">
        <v>76</v>
      </c>
      <c r="AY230" s="249" t="s">
        <v>132</v>
      </c>
    </row>
    <row r="231" s="16" customFormat="1">
      <c r="A231" s="16"/>
      <c r="B231" s="271"/>
      <c r="C231" s="272"/>
      <c r="D231" s="230" t="s">
        <v>142</v>
      </c>
      <c r="E231" s="273" t="s">
        <v>1</v>
      </c>
      <c r="F231" s="274" t="s">
        <v>279</v>
      </c>
      <c r="G231" s="272"/>
      <c r="H231" s="275">
        <v>1.8</v>
      </c>
      <c r="I231" s="276"/>
      <c r="J231" s="272"/>
      <c r="K231" s="272"/>
      <c r="L231" s="277"/>
      <c r="M231" s="278"/>
      <c r="N231" s="279"/>
      <c r="O231" s="279"/>
      <c r="P231" s="279"/>
      <c r="Q231" s="279"/>
      <c r="R231" s="279"/>
      <c r="S231" s="279"/>
      <c r="T231" s="280"/>
      <c r="U231" s="16"/>
      <c r="V231" s="16"/>
      <c r="W231" s="16"/>
      <c r="X231" s="16"/>
      <c r="Y231" s="16"/>
      <c r="Z231" s="16"/>
      <c r="AA231" s="16"/>
      <c r="AB231" s="16"/>
      <c r="AC231" s="16"/>
      <c r="AD231" s="16"/>
      <c r="AE231" s="16"/>
      <c r="AT231" s="281" t="s">
        <v>142</v>
      </c>
      <c r="AU231" s="281" t="s">
        <v>140</v>
      </c>
      <c r="AV231" s="16" t="s">
        <v>152</v>
      </c>
      <c r="AW231" s="16" t="s">
        <v>32</v>
      </c>
      <c r="AX231" s="16" t="s">
        <v>76</v>
      </c>
      <c r="AY231" s="281" t="s">
        <v>132</v>
      </c>
    </row>
    <row r="232" s="15" customFormat="1">
      <c r="A232" s="15"/>
      <c r="B232" s="250"/>
      <c r="C232" s="251"/>
      <c r="D232" s="230" t="s">
        <v>142</v>
      </c>
      <c r="E232" s="252" t="s">
        <v>1</v>
      </c>
      <c r="F232" s="253" t="s">
        <v>145</v>
      </c>
      <c r="G232" s="251"/>
      <c r="H232" s="254">
        <v>51.619999999999997</v>
      </c>
      <c r="I232" s="255"/>
      <c r="J232" s="251"/>
      <c r="K232" s="251"/>
      <c r="L232" s="256"/>
      <c r="M232" s="257"/>
      <c r="N232" s="258"/>
      <c r="O232" s="258"/>
      <c r="P232" s="258"/>
      <c r="Q232" s="258"/>
      <c r="R232" s="258"/>
      <c r="S232" s="258"/>
      <c r="T232" s="259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60" t="s">
        <v>142</v>
      </c>
      <c r="AU232" s="260" t="s">
        <v>140</v>
      </c>
      <c r="AV232" s="15" t="s">
        <v>139</v>
      </c>
      <c r="AW232" s="15" t="s">
        <v>32</v>
      </c>
      <c r="AX232" s="15" t="s">
        <v>84</v>
      </c>
      <c r="AY232" s="260" t="s">
        <v>132</v>
      </c>
    </row>
    <row r="233" s="2" customFormat="1" ht="24.15" customHeight="1">
      <c r="A233" s="39"/>
      <c r="B233" s="40"/>
      <c r="C233" s="261" t="s">
        <v>282</v>
      </c>
      <c r="D233" s="261" t="s">
        <v>231</v>
      </c>
      <c r="E233" s="262" t="s">
        <v>283</v>
      </c>
      <c r="F233" s="263" t="s">
        <v>284</v>
      </c>
      <c r="G233" s="264" t="s">
        <v>137</v>
      </c>
      <c r="H233" s="265">
        <v>52.311</v>
      </c>
      <c r="I233" s="266"/>
      <c r="J233" s="267">
        <f>ROUND(I233*H233,2)</f>
        <v>0</v>
      </c>
      <c r="K233" s="263" t="s">
        <v>138</v>
      </c>
      <c r="L233" s="268"/>
      <c r="M233" s="269" t="s">
        <v>1</v>
      </c>
      <c r="N233" s="270" t="s">
        <v>42</v>
      </c>
      <c r="O233" s="92"/>
      <c r="P233" s="224">
        <f>O233*H233</f>
        <v>0</v>
      </c>
      <c r="Q233" s="224">
        <v>0.0055999999999999999</v>
      </c>
      <c r="R233" s="224">
        <f>Q233*H233</f>
        <v>0.29294160000000002</v>
      </c>
      <c r="S233" s="224">
        <v>0</v>
      </c>
      <c r="T233" s="225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26" t="s">
        <v>176</v>
      </c>
      <c r="AT233" s="226" t="s">
        <v>231</v>
      </c>
      <c r="AU233" s="226" t="s">
        <v>140</v>
      </c>
      <c r="AY233" s="18" t="s">
        <v>132</v>
      </c>
      <c r="BE233" s="227">
        <f>IF(N233="základní",J233,0)</f>
        <v>0</v>
      </c>
      <c r="BF233" s="227">
        <f>IF(N233="snížená",J233,0)</f>
        <v>0</v>
      </c>
      <c r="BG233" s="227">
        <f>IF(N233="zákl. přenesená",J233,0)</f>
        <v>0</v>
      </c>
      <c r="BH233" s="227">
        <f>IF(N233="sníž. přenesená",J233,0)</f>
        <v>0</v>
      </c>
      <c r="BI233" s="227">
        <f>IF(N233="nulová",J233,0)</f>
        <v>0</v>
      </c>
      <c r="BJ233" s="18" t="s">
        <v>140</v>
      </c>
      <c r="BK233" s="227">
        <f>ROUND(I233*H233,2)</f>
        <v>0</v>
      </c>
      <c r="BL233" s="18" t="s">
        <v>139</v>
      </c>
      <c r="BM233" s="226" t="s">
        <v>285</v>
      </c>
    </row>
    <row r="234" s="14" customFormat="1">
      <c r="A234" s="14"/>
      <c r="B234" s="239"/>
      <c r="C234" s="240"/>
      <c r="D234" s="230" t="s">
        <v>142</v>
      </c>
      <c r="E234" s="240"/>
      <c r="F234" s="242" t="s">
        <v>286</v>
      </c>
      <c r="G234" s="240"/>
      <c r="H234" s="243">
        <v>52.311</v>
      </c>
      <c r="I234" s="244"/>
      <c r="J234" s="240"/>
      <c r="K234" s="240"/>
      <c r="L234" s="245"/>
      <c r="M234" s="246"/>
      <c r="N234" s="247"/>
      <c r="O234" s="247"/>
      <c r="P234" s="247"/>
      <c r="Q234" s="247"/>
      <c r="R234" s="247"/>
      <c r="S234" s="247"/>
      <c r="T234" s="248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9" t="s">
        <v>142</v>
      </c>
      <c r="AU234" s="249" t="s">
        <v>140</v>
      </c>
      <c r="AV234" s="14" t="s">
        <v>140</v>
      </c>
      <c r="AW234" s="14" t="s">
        <v>4</v>
      </c>
      <c r="AX234" s="14" t="s">
        <v>84</v>
      </c>
      <c r="AY234" s="249" t="s">
        <v>132</v>
      </c>
    </row>
    <row r="235" s="2" customFormat="1" ht="24.15" customHeight="1">
      <c r="A235" s="39"/>
      <c r="B235" s="40"/>
      <c r="C235" s="261" t="s">
        <v>287</v>
      </c>
      <c r="D235" s="261" t="s">
        <v>231</v>
      </c>
      <c r="E235" s="262" t="s">
        <v>288</v>
      </c>
      <c r="F235" s="263" t="s">
        <v>289</v>
      </c>
      <c r="G235" s="264" t="s">
        <v>137</v>
      </c>
      <c r="H235" s="265">
        <v>1.8899999999999999</v>
      </c>
      <c r="I235" s="266"/>
      <c r="J235" s="267">
        <f>ROUND(I235*H235,2)</f>
        <v>0</v>
      </c>
      <c r="K235" s="263" t="s">
        <v>138</v>
      </c>
      <c r="L235" s="268"/>
      <c r="M235" s="269" t="s">
        <v>1</v>
      </c>
      <c r="N235" s="270" t="s">
        <v>42</v>
      </c>
      <c r="O235" s="92"/>
      <c r="P235" s="224">
        <f>O235*H235</f>
        <v>0</v>
      </c>
      <c r="Q235" s="224">
        <v>0.0047999999999999996</v>
      </c>
      <c r="R235" s="224">
        <f>Q235*H235</f>
        <v>0.0090719999999999985</v>
      </c>
      <c r="S235" s="224">
        <v>0</v>
      </c>
      <c r="T235" s="225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26" t="s">
        <v>176</v>
      </c>
      <c r="AT235" s="226" t="s">
        <v>231</v>
      </c>
      <c r="AU235" s="226" t="s">
        <v>140</v>
      </c>
      <c r="AY235" s="18" t="s">
        <v>132</v>
      </c>
      <c r="BE235" s="227">
        <f>IF(N235="základní",J235,0)</f>
        <v>0</v>
      </c>
      <c r="BF235" s="227">
        <f>IF(N235="snížená",J235,0)</f>
        <v>0</v>
      </c>
      <c r="BG235" s="227">
        <f>IF(N235="zákl. přenesená",J235,0)</f>
        <v>0</v>
      </c>
      <c r="BH235" s="227">
        <f>IF(N235="sníž. přenesená",J235,0)</f>
        <v>0</v>
      </c>
      <c r="BI235" s="227">
        <f>IF(N235="nulová",J235,0)</f>
        <v>0</v>
      </c>
      <c r="BJ235" s="18" t="s">
        <v>140</v>
      </c>
      <c r="BK235" s="227">
        <f>ROUND(I235*H235,2)</f>
        <v>0</v>
      </c>
      <c r="BL235" s="18" t="s">
        <v>139</v>
      </c>
      <c r="BM235" s="226" t="s">
        <v>290</v>
      </c>
    </row>
    <row r="236" s="14" customFormat="1">
      <c r="A236" s="14"/>
      <c r="B236" s="239"/>
      <c r="C236" s="240"/>
      <c r="D236" s="230" t="s">
        <v>142</v>
      </c>
      <c r="E236" s="240"/>
      <c r="F236" s="242" t="s">
        <v>291</v>
      </c>
      <c r="G236" s="240"/>
      <c r="H236" s="243">
        <v>1.8899999999999999</v>
      </c>
      <c r="I236" s="244"/>
      <c r="J236" s="240"/>
      <c r="K236" s="240"/>
      <c r="L236" s="245"/>
      <c r="M236" s="246"/>
      <c r="N236" s="247"/>
      <c r="O236" s="247"/>
      <c r="P236" s="247"/>
      <c r="Q236" s="247"/>
      <c r="R236" s="247"/>
      <c r="S236" s="247"/>
      <c r="T236" s="248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9" t="s">
        <v>142</v>
      </c>
      <c r="AU236" s="249" t="s">
        <v>140</v>
      </c>
      <c r="AV236" s="14" t="s">
        <v>140</v>
      </c>
      <c r="AW236" s="14" t="s">
        <v>4</v>
      </c>
      <c r="AX236" s="14" t="s">
        <v>84</v>
      </c>
      <c r="AY236" s="249" t="s">
        <v>132</v>
      </c>
    </row>
    <row r="237" s="2" customFormat="1" ht="66.75" customHeight="1">
      <c r="A237" s="39"/>
      <c r="B237" s="40"/>
      <c r="C237" s="215" t="s">
        <v>292</v>
      </c>
      <c r="D237" s="215" t="s">
        <v>134</v>
      </c>
      <c r="E237" s="216" t="s">
        <v>293</v>
      </c>
      <c r="F237" s="217" t="s">
        <v>294</v>
      </c>
      <c r="G237" s="218" t="s">
        <v>137</v>
      </c>
      <c r="H237" s="219">
        <v>269.61700000000002</v>
      </c>
      <c r="I237" s="220"/>
      <c r="J237" s="221">
        <f>ROUND(I237*H237,2)</f>
        <v>0</v>
      </c>
      <c r="K237" s="217" t="s">
        <v>138</v>
      </c>
      <c r="L237" s="45"/>
      <c r="M237" s="222" t="s">
        <v>1</v>
      </c>
      <c r="N237" s="223" t="s">
        <v>42</v>
      </c>
      <c r="O237" s="92"/>
      <c r="P237" s="224">
        <f>O237*H237</f>
        <v>0</v>
      </c>
      <c r="Q237" s="224">
        <v>0.0086800000000000002</v>
      </c>
      <c r="R237" s="224">
        <f>Q237*H237</f>
        <v>2.3402755600000003</v>
      </c>
      <c r="S237" s="224">
        <v>0</v>
      </c>
      <c r="T237" s="225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26" t="s">
        <v>139</v>
      </c>
      <c r="AT237" s="226" t="s">
        <v>134</v>
      </c>
      <c r="AU237" s="226" t="s">
        <v>140</v>
      </c>
      <c r="AY237" s="18" t="s">
        <v>132</v>
      </c>
      <c r="BE237" s="227">
        <f>IF(N237="základní",J237,0)</f>
        <v>0</v>
      </c>
      <c r="BF237" s="227">
        <f>IF(N237="snížená",J237,0)</f>
        <v>0</v>
      </c>
      <c r="BG237" s="227">
        <f>IF(N237="zákl. přenesená",J237,0)</f>
        <v>0</v>
      </c>
      <c r="BH237" s="227">
        <f>IF(N237="sníž. přenesená",J237,0)</f>
        <v>0</v>
      </c>
      <c r="BI237" s="227">
        <f>IF(N237="nulová",J237,0)</f>
        <v>0</v>
      </c>
      <c r="BJ237" s="18" t="s">
        <v>140</v>
      </c>
      <c r="BK237" s="227">
        <f>ROUND(I237*H237,2)</f>
        <v>0</v>
      </c>
      <c r="BL237" s="18" t="s">
        <v>139</v>
      </c>
      <c r="BM237" s="226" t="s">
        <v>295</v>
      </c>
    </row>
    <row r="238" s="13" customFormat="1">
      <c r="A238" s="13"/>
      <c r="B238" s="228"/>
      <c r="C238" s="229"/>
      <c r="D238" s="230" t="s">
        <v>142</v>
      </c>
      <c r="E238" s="231" t="s">
        <v>1</v>
      </c>
      <c r="F238" s="232" t="s">
        <v>296</v>
      </c>
      <c r="G238" s="229"/>
      <c r="H238" s="231" t="s">
        <v>1</v>
      </c>
      <c r="I238" s="233"/>
      <c r="J238" s="229"/>
      <c r="K238" s="229"/>
      <c r="L238" s="234"/>
      <c r="M238" s="235"/>
      <c r="N238" s="236"/>
      <c r="O238" s="236"/>
      <c r="P238" s="236"/>
      <c r="Q238" s="236"/>
      <c r="R238" s="236"/>
      <c r="S238" s="236"/>
      <c r="T238" s="237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8" t="s">
        <v>142</v>
      </c>
      <c r="AU238" s="238" t="s">
        <v>140</v>
      </c>
      <c r="AV238" s="13" t="s">
        <v>84</v>
      </c>
      <c r="AW238" s="13" t="s">
        <v>32</v>
      </c>
      <c r="AX238" s="13" t="s">
        <v>76</v>
      </c>
      <c r="AY238" s="238" t="s">
        <v>132</v>
      </c>
    </row>
    <row r="239" s="14" customFormat="1">
      <c r="A239" s="14"/>
      <c r="B239" s="239"/>
      <c r="C239" s="240"/>
      <c r="D239" s="230" t="s">
        <v>142</v>
      </c>
      <c r="E239" s="241" t="s">
        <v>1</v>
      </c>
      <c r="F239" s="242" t="s">
        <v>297</v>
      </c>
      <c r="G239" s="240"/>
      <c r="H239" s="243">
        <v>104.84999999999999</v>
      </c>
      <c r="I239" s="244"/>
      <c r="J239" s="240"/>
      <c r="K239" s="240"/>
      <c r="L239" s="245"/>
      <c r="M239" s="246"/>
      <c r="N239" s="247"/>
      <c r="O239" s="247"/>
      <c r="P239" s="247"/>
      <c r="Q239" s="247"/>
      <c r="R239" s="247"/>
      <c r="S239" s="247"/>
      <c r="T239" s="248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9" t="s">
        <v>142</v>
      </c>
      <c r="AU239" s="249" t="s">
        <v>140</v>
      </c>
      <c r="AV239" s="14" t="s">
        <v>140</v>
      </c>
      <c r="AW239" s="14" t="s">
        <v>32</v>
      </c>
      <c r="AX239" s="14" t="s">
        <v>76</v>
      </c>
      <c r="AY239" s="249" t="s">
        <v>132</v>
      </c>
    </row>
    <row r="240" s="14" customFormat="1">
      <c r="A240" s="14"/>
      <c r="B240" s="239"/>
      <c r="C240" s="240"/>
      <c r="D240" s="230" t="s">
        <v>142</v>
      </c>
      <c r="E240" s="241" t="s">
        <v>1</v>
      </c>
      <c r="F240" s="242" t="s">
        <v>298</v>
      </c>
      <c r="G240" s="240"/>
      <c r="H240" s="243">
        <v>107.84999999999999</v>
      </c>
      <c r="I240" s="244"/>
      <c r="J240" s="240"/>
      <c r="K240" s="240"/>
      <c r="L240" s="245"/>
      <c r="M240" s="246"/>
      <c r="N240" s="247"/>
      <c r="O240" s="247"/>
      <c r="P240" s="247"/>
      <c r="Q240" s="247"/>
      <c r="R240" s="247"/>
      <c r="S240" s="247"/>
      <c r="T240" s="248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9" t="s">
        <v>142</v>
      </c>
      <c r="AU240" s="249" t="s">
        <v>140</v>
      </c>
      <c r="AV240" s="14" t="s">
        <v>140</v>
      </c>
      <c r="AW240" s="14" t="s">
        <v>32</v>
      </c>
      <c r="AX240" s="14" t="s">
        <v>76</v>
      </c>
      <c r="AY240" s="249" t="s">
        <v>132</v>
      </c>
    </row>
    <row r="241" s="14" customFormat="1">
      <c r="A241" s="14"/>
      <c r="B241" s="239"/>
      <c r="C241" s="240"/>
      <c r="D241" s="230" t="s">
        <v>142</v>
      </c>
      <c r="E241" s="241" t="s">
        <v>1</v>
      </c>
      <c r="F241" s="242" t="s">
        <v>299</v>
      </c>
      <c r="G241" s="240"/>
      <c r="H241" s="243">
        <v>112.05</v>
      </c>
      <c r="I241" s="244"/>
      <c r="J241" s="240"/>
      <c r="K241" s="240"/>
      <c r="L241" s="245"/>
      <c r="M241" s="246"/>
      <c r="N241" s="247"/>
      <c r="O241" s="247"/>
      <c r="P241" s="247"/>
      <c r="Q241" s="247"/>
      <c r="R241" s="247"/>
      <c r="S241" s="247"/>
      <c r="T241" s="248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9" t="s">
        <v>142</v>
      </c>
      <c r="AU241" s="249" t="s">
        <v>140</v>
      </c>
      <c r="AV241" s="14" t="s">
        <v>140</v>
      </c>
      <c r="AW241" s="14" t="s">
        <v>32</v>
      </c>
      <c r="AX241" s="14" t="s">
        <v>76</v>
      </c>
      <c r="AY241" s="249" t="s">
        <v>132</v>
      </c>
    </row>
    <row r="242" s="13" customFormat="1">
      <c r="A242" s="13"/>
      <c r="B242" s="228"/>
      <c r="C242" s="229"/>
      <c r="D242" s="230" t="s">
        <v>142</v>
      </c>
      <c r="E242" s="231" t="s">
        <v>1</v>
      </c>
      <c r="F242" s="232" t="s">
        <v>300</v>
      </c>
      <c r="G242" s="229"/>
      <c r="H242" s="231" t="s">
        <v>1</v>
      </c>
      <c r="I242" s="233"/>
      <c r="J242" s="229"/>
      <c r="K242" s="229"/>
      <c r="L242" s="234"/>
      <c r="M242" s="235"/>
      <c r="N242" s="236"/>
      <c r="O242" s="236"/>
      <c r="P242" s="236"/>
      <c r="Q242" s="236"/>
      <c r="R242" s="236"/>
      <c r="S242" s="236"/>
      <c r="T242" s="237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8" t="s">
        <v>142</v>
      </c>
      <c r="AU242" s="238" t="s">
        <v>140</v>
      </c>
      <c r="AV242" s="13" t="s">
        <v>84</v>
      </c>
      <c r="AW242" s="13" t="s">
        <v>32</v>
      </c>
      <c r="AX242" s="13" t="s">
        <v>76</v>
      </c>
      <c r="AY242" s="238" t="s">
        <v>132</v>
      </c>
    </row>
    <row r="243" s="14" customFormat="1">
      <c r="A243" s="14"/>
      <c r="B243" s="239"/>
      <c r="C243" s="240"/>
      <c r="D243" s="230" t="s">
        <v>142</v>
      </c>
      <c r="E243" s="241" t="s">
        <v>1</v>
      </c>
      <c r="F243" s="242" t="s">
        <v>301</v>
      </c>
      <c r="G243" s="240"/>
      <c r="H243" s="243">
        <v>-7.5599999999999996</v>
      </c>
      <c r="I243" s="244"/>
      <c r="J243" s="240"/>
      <c r="K243" s="240"/>
      <c r="L243" s="245"/>
      <c r="M243" s="246"/>
      <c r="N243" s="247"/>
      <c r="O243" s="247"/>
      <c r="P243" s="247"/>
      <c r="Q243" s="247"/>
      <c r="R243" s="247"/>
      <c r="S243" s="247"/>
      <c r="T243" s="248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9" t="s">
        <v>142</v>
      </c>
      <c r="AU243" s="249" t="s">
        <v>140</v>
      </c>
      <c r="AV243" s="14" t="s">
        <v>140</v>
      </c>
      <c r="AW243" s="14" t="s">
        <v>32</v>
      </c>
      <c r="AX243" s="14" t="s">
        <v>76</v>
      </c>
      <c r="AY243" s="249" t="s">
        <v>132</v>
      </c>
    </row>
    <row r="244" s="14" customFormat="1">
      <c r="A244" s="14"/>
      <c r="B244" s="239"/>
      <c r="C244" s="240"/>
      <c r="D244" s="230" t="s">
        <v>142</v>
      </c>
      <c r="E244" s="241" t="s">
        <v>1</v>
      </c>
      <c r="F244" s="242" t="s">
        <v>302</v>
      </c>
      <c r="G244" s="240"/>
      <c r="H244" s="243">
        <v>-36.5</v>
      </c>
      <c r="I244" s="244"/>
      <c r="J244" s="240"/>
      <c r="K244" s="240"/>
      <c r="L244" s="245"/>
      <c r="M244" s="246"/>
      <c r="N244" s="247"/>
      <c r="O244" s="247"/>
      <c r="P244" s="247"/>
      <c r="Q244" s="247"/>
      <c r="R244" s="247"/>
      <c r="S244" s="247"/>
      <c r="T244" s="248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9" t="s">
        <v>142</v>
      </c>
      <c r="AU244" s="249" t="s">
        <v>140</v>
      </c>
      <c r="AV244" s="14" t="s">
        <v>140</v>
      </c>
      <c r="AW244" s="14" t="s">
        <v>32</v>
      </c>
      <c r="AX244" s="14" t="s">
        <v>76</v>
      </c>
      <c r="AY244" s="249" t="s">
        <v>132</v>
      </c>
    </row>
    <row r="245" s="14" customFormat="1">
      <c r="A245" s="14"/>
      <c r="B245" s="239"/>
      <c r="C245" s="240"/>
      <c r="D245" s="230" t="s">
        <v>142</v>
      </c>
      <c r="E245" s="241" t="s">
        <v>1</v>
      </c>
      <c r="F245" s="242" t="s">
        <v>303</v>
      </c>
      <c r="G245" s="240"/>
      <c r="H245" s="243">
        <v>-11.073</v>
      </c>
      <c r="I245" s="244"/>
      <c r="J245" s="240"/>
      <c r="K245" s="240"/>
      <c r="L245" s="245"/>
      <c r="M245" s="246"/>
      <c r="N245" s="247"/>
      <c r="O245" s="247"/>
      <c r="P245" s="247"/>
      <c r="Q245" s="247"/>
      <c r="R245" s="247"/>
      <c r="S245" s="247"/>
      <c r="T245" s="248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9" t="s">
        <v>142</v>
      </c>
      <c r="AU245" s="249" t="s">
        <v>140</v>
      </c>
      <c r="AV245" s="14" t="s">
        <v>140</v>
      </c>
      <c r="AW245" s="14" t="s">
        <v>32</v>
      </c>
      <c r="AX245" s="14" t="s">
        <v>76</v>
      </c>
      <c r="AY245" s="249" t="s">
        <v>132</v>
      </c>
    </row>
    <row r="246" s="15" customFormat="1">
      <c r="A246" s="15"/>
      <c r="B246" s="250"/>
      <c r="C246" s="251"/>
      <c r="D246" s="230" t="s">
        <v>142</v>
      </c>
      <c r="E246" s="252" t="s">
        <v>1</v>
      </c>
      <c r="F246" s="253" t="s">
        <v>145</v>
      </c>
      <c r="G246" s="251"/>
      <c r="H246" s="254">
        <v>269.61700000000002</v>
      </c>
      <c r="I246" s="255"/>
      <c r="J246" s="251"/>
      <c r="K246" s="251"/>
      <c r="L246" s="256"/>
      <c r="M246" s="257"/>
      <c r="N246" s="258"/>
      <c r="O246" s="258"/>
      <c r="P246" s="258"/>
      <c r="Q246" s="258"/>
      <c r="R246" s="258"/>
      <c r="S246" s="258"/>
      <c r="T246" s="259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60" t="s">
        <v>142</v>
      </c>
      <c r="AU246" s="260" t="s">
        <v>140</v>
      </c>
      <c r="AV246" s="15" t="s">
        <v>139</v>
      </c>
      <c r="AW246" s="15" t="s">
        <v>32</v>
      </c>
      <c r="AX246" s="15" t="s">
        <v>84</v>
      </c>
      <c r="AY246" s="260" t="s">
        <v>132</v>
      </c>
    </row>
    <row r="247" s="2" customFormat="1" ht="21.75" customHeight="1">
      <c r="A247" s="39"/>
      <c r="B247" s="40"/>
      <c r="C247" s="261" t="s">
        <v>304</v>
      </c>
      <c r="D247" s="261" t="s">
        <v>231</v>
      </c>
      <c r="E247" s="262" t="s">
        <v>305</v>
      </c>
      <c r="F247" s="263" t="s">
        <v>306</v>
      </c>
      <c r="G247" s="264" t="s">
        <v>137</v>
      </c>
      <c r="H247" s="265">
        <v>283.09800000000001</v>
      </c>
      <c r="I247" s="266"/>
      <c r="J247" s="267">
        <f>ROUND(I247*H247,2)</f>
        <v>0</v>
      </c>
      <c r="K247" s="263" t="s">
        <v>138</v>
      </c>
      <c r="L247" s="268"/>
      <c r="M247" s="269" t="s">
        <v>1</v>
      </c>
      <c r="N247" s="270" t="s">
        <v>42</v>
      </c>
      <c r="O247" s="92"/>
      <c r="P247" s="224">
        <f>O247*H247</f>
        <v>0</v>
      </c>
      <c r="Q247" s="224">
        <v>0.0027000000000000001</v>
      </c>
      <c r="R247" s="224">
        <f>Q247*H247</f>
        <v>0.76436460000000006</v>
      </c>
      <c r="S247" s="224">
        <v>0</v>
      </c>
      <c r="T247" s="225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26" t="s">
        <v>176</v>
      </c>
      <c r="AT247" s="226" t="s">
        <v>231</v>
      </c>
      <c r="AU247" s="226" t="s">
        <v>140</v>
      </c>
      <c r="AY247" s="18" t="s">
        <v>132</v>
      </c>
      <c r="BE247" s="227">
        <f>IF(N247="základní",J247,0)</f>
        <v>0</v>
      </c>
      <c r="BF247" s="227">
        <f>IF(N247="snížená",J247,0)</f>
        <v>0</v>
      </c>
      <c r="BG247" s="227">
        <f>IF(N247="zákl. přenesená",J247,0)</f>
        <v>0</v>
      </c>
      <c r="BH247" s="227">
        <f>IF(N247="sníž. přenesená",J247,0)</f>
        <v>0</v>
      </c>
      <c r="BI247" s="227">
        <f>IF(N247="nulová",J247,0)</f>
        <v>0</v>
      </c>
      <c r="BJ247" s="18" t="s">
        <v>140</v>
      </c>
      <c r="BK247" s="227">
        <f>ROUND(I247*H247,2)</f>
        <v>0</v>
      </c>
      <c r="BL247" s="18" t="s">
        <v>139</v>
      </c>
      <c r="BM247" s="226" t="s">
        <v>307</v>
      </c>
    </row>
    <row r="248" s="14" customFormat="1">
      <c r="A248" s="14"/>
      <c r="B248" s="239"/>
      <c r="C248" s="240"/>
      <c r="D248" s="230" t="s">
        <v>142</v>
      </c>
      <c r="E248" s="240"/>
      <c r="F248" s="242" t="s">
        <v>308</v>
      </c>
      <c r="G248" s="240"/>
      <c r="H248" s="243">
        <v>283.09800000000001</v>
      </c>
      <c r="I248" s="244"/>
      <c r="J248" s="240"/>
      <c r="K248" s="240"/>
      <c r="L248" s="245"/>
      <c r="M248" s="246"/>
      <c r="N248" s="247"/>
      <c r="O248" s="247"/>
      <c r="P248" s="247"/>
      <c r="Q248" s="247"/>
      <c r="R248" s="247"/>
      <c r="S248" s="247"/>
      <c r="T248" s="248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9" t="s">
        <v>142</v>
      </c>
      <c r="AU248" s="249" t="s">
        <v>140</v>
      </c>
      <c r="AV248" s="14" t="s">
        <v>140</v>
      </c>
      <c r="AW248" s="14" t="s">
        <v>4</v>
      </c>
      <c r="AX248" s="14" t="s">
        <v>84</v>
      </c>
      <c r="AY248" s="249" t="s">
        <v>132</v>
      </c>
    </row>
    <row r="249" s="2" customFormat="1" ht="24.15" customHeight="1">
      <c r="A249" s="39"/>
      <c r="B249" s="40"/>
      <c r="C249" s="261" t="s">
        <v>309</v>
      </c>
      <c r="D249" s="261" t="s">
        <v>231</v>
      </c>
      <c r="E249" s="262" t="s">
        <v>310</v>
      </c>
      <c r="F249" s="263" t="s">
        <v>311</v>
      </c>
      <c r="G249" s="264" t="s">
        <v>312</v>
      </c>
      <c r="H249" s="265">
        <v>8</v>
      </c>
      <c r="I249" s="266"/>
      <c r="J249" s="267">
        <f>ROUND(I249*H249,2)</f>
        <v>0</v>
      </c>
      <c r="K249" s="263" t="s">
        <v>1</v>
      </c>
      <c r="L249" s="268"/>
      <c r="M249" s="269" t="s">
        <v>1</v>
      </c>
      <c r="N249" s="270" t="s">
        <v>42</v>
      </c>
      <c r="O249" s="92"/>
      <c r="P249" s="224">
        <f>O249*H249</f>
        <v>0</v>
      </c>
      <c r="Q249" s="224">
        <v>0.01</v>
      </c>
      <c r="R249" s="224">
        <f>Q249*H249</f>
        <v>0.080000000000000002</v>
      </c>
      <c r="S249" s="224">
        <v>0</v>
      </c>
      <c r="T249" s="225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26" t="s">
        <v>176</v>
      </c>
      <c r="AT249" s="226" t="s">
        <v>231</v>
      </c>
      <c r="AU249" s="226" t="s">
        <v>140</v>
      </c>
      <c r="AY249" s="18" t="s">
        <v>132</v>
      </c>
      <c r="BE249" s="227">
        <f>IF(N249="základní",J249,0)</f>
        <v>0</v>
      </c>
      <c r="BF249" s="227">
        <f>IF(N249="snížená",J249,0)</f>
        <v>0</v>
      </c>
      <c r="BG249" s="227">
        <f>IF(N249="zákl. přenesená",J249,0)</f>
        <v>0</v>
      </c>
      <c r="BH249" s="227">
        <f>IF(N249="sníž. přenesená",J249,0)</f>
        <v>0</v>
      </c>
      <c r="BI249" s="227">
        <f>IF(N249="nulová",J249,0)</f>
        <v>0</v>
      </c>
      <c r="BJ249" s="18" t="s">
        <v>140</v>
      </c>
      <c r="BK249" s="227">
        <f>ROUND(I249*H249,2)</f>
        <v>0</v>
      </c>
      <c r="BL249" s="18" t="s">
        <v>139</v>
      </c>
      <c r="BM249" s="226" t="s">
        <v>313</v>
      </c>
    </row>
    <row r="250" s="2" customFormat="1" ht="66.75" customHeight="1">
      <c r="A250" s="39"/>
      <c r="B250" s="40"/>
      <c r="C250" s="215" t="s">
        <v>314</v>
      </c>
      <c r="D250" s="215" t="s">
        <v>134</v>
      </c>
      <c r="E250" s="216" t="s">
        <v>315</v>
      </c>
      <c r="F250" s="217" t="s">
        <v>316</v>
      </c>
      <c r="G250" s="218" t="s">
        <v>137</v>
      </c>
      <c r="H250" s="219">
        <v>14.5</v>
      </c>
      <c r="I250" s="220"/>
      <c r="J250" s="221">
        <f>ROUND(I250*H250,2)</f>
        <v>0</v>
      </c>
      <c r="K250" s="217" t="s">
        <v>138</v>
      </c>
      <c r="L250" s="45"/>
      <c r="M250" s="222" t="s">
        <v>1</v>
      </c>
      <c r="N250" s="223" t="s">
        <v>42</v>
      </c>
      <c r="O250" s="92"/>
      <c r="P250" s="224">
        <f>O250*H250</f>
        <v>0</v>
      </c>
      <c r="Q250" s="224">
        <v>0.0088400000000000006</v>
      </c>
      <c r="R250" s="224">
        <f>Q250*H250</f>
        <v>0.12818000000000002</v>
      </c>
      <c r="S250" s="224">
        <v>0</v>
      </c>
      <c r="T250" s="225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26" t="s">
        <v>139</v>
      </c>
      <c r="AT250" s="226" t="s">
        <v>134</v>
      </c>
      <c r="AU250" s="226" t="s">
        <v>140</v>
      </c>
      <c r="AY250" s="18" t="s">
        <v>132</v>
      </c>
      <c r="BE250" s="227">
        <f>IF(N250="základní",J250,0)</f>
        <v>0</v>
      </c>
      <c r="BF250" s="227">
        <f>IF(N250="snížená",J250,0)</f>
        <v>0</v>
      </c>
      <c r="BG250" s="227">
        <f>IF(N250="zákl. přenesená",J250,0)</f>
        <v>0</v>
      </c>
      <c r="BH250" s="227">
        <f>IF(N250="sníž. přenesená",J250,0)</f>
        <v>0</v>
      </c>
      <c r="BI250" s="227">
        <f>IF(N250="nulová",J250,0)</f>
        <v>0</v>
      </c>
      <c r="BJ250" s="18" t="s">
        <v>140</v>
      </c>
      <c r="BK250" s="227">
        <f>ROUND(I250*H250,2)</f>
        <v>0</v>
      </c>
      <c r="BL250" s="18" t="s">
        <v>139</v>
      </c>
      <c r="BM250" s="226" t="s">
        <v>317</v>
      </c>
    </row>
    <row r="251" s="13" customFormat="1">
      <c r="A251" s="13"/>
      <c r="B251" s="228"/>
      <c r="C251" s="229"/>
      <c r="D251" s="230" t="s">
        <v>142</v>
      </c>
      <c r="E251" s="231" t="s">
        <v>1</v>
      </c>
      <c r="F251" s="232" t="s">
        <v>318</v>
      </c>
      <c r="G251" s="229"/>
      <c r="H251" s="231" t="s">
        <v>1</v>
      </c>
      <c r="I251" s="233"/>
      <c r="J251" s="229"/>
      <c r="K251" s="229"/>
      <c r="L251" s="234"/>
      <c r="M251" s="235"/>
      <c r="N251" s="236"/>
      <c r="O251" s="236"/>
      <c r="P251" s="236"/>
      <c r="Q251" s="236"/>
      <c r="R251" s="236"/>
      <c r="S251" s="236"/>
      <c r="T251" s="237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8" t="s">
        <v>142</v>
      </c>
      <c r="AU251" s="238" t="s">
        <v>140</v>
      </c>
      <c r="AV251" s="13" t="s">
        <v>84</v>
      </c>
      <c r="AW251" s="13" t="s">
        <v>32</v>
      </c>
      <c r="AX251" s="13" t="s">
        <v>76</v>
      </c>
      <c r="AY251" s="238" t="s">
        <v>132</v>
      </c>
    </row>
    <row r="252" s="14" customFormat="1">
      <c r="A252" s="14"/>
      <c r="B252" s="239"/>
      <c r="C252" s="240"/>
      <c r="D252" s="230" t="s">
        <v>142</v>
      </c>
      <c r="E252" s="241" t="s">
        <v>1</v>
      </c>
      <c r="F252" s="242" t="s">
        <v>319</v>
      </c>
      <c r="G252" s="240"/>
      <c r="H252" s="243">
        <v>14.5</v>
      </c>
      <c r="I252" s="244"/>
      <c r="J252" s="240"/>
      <c r="K252" s="240"/>
      <c r="L252" s="245"/>
      <c r="M252" s="246"/>
      <c r="N252" s="247"/>
      <c r="O252" s="247"/>
      <c r="P252" s="247"/>
      <c r="Q252" s="247"/>
      <c r="R252" s="247"/>
      <c r="S252" s="247"/>
      <c r="T252" s="248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49" t="s">
        <v>142</v>
      </c>
      <c r="AU252" s="249" t="s">
        <v>140</v>
      </c>
      <c r="AV252" s="14" t="s">
        <v>140</v>
      </c>
      <c r="AW252" s="14" t="s">
        <v>32</v>
      </c>
      <c r="AX252" s="14" t="s">
        <v>76</v>
      </c>
      <c r="AY252" s="249" t="s">
        <v>132</v>
      </c>
    </row>
    <row r="253" s="15" customFormat="1">
      <c r="A253" s="15"/>
      <c r="B253" s="250"/>
      <c r="C253" s="251"/>
      <c r="D253" s="230" t="s">
        <v>142</v>
      </c>
      <c r="E253" s="252" t="s">
        <v>1</v>
      </c>
      <c r="F253" s="253" t="s">
        <v>145</v>
      </c>
      <c r="G253" s="251"/>
      <c r="H253" s="254">
        <v>14.5</v>
      </c>
      <c r="I253" s="255"/>
      <c r="J253" s="251"/>
      <c r="K253" s="251"/>
      <c r="L253" s="256"/>
      <c r="M253" s="257"/>
      <c r="N253" s="258"/>
      <c r="O253" s="258"/>
      <c r="P253" s="258"/>
      <c r="Q253" s="258"/>
      <c r="R253" s="258"/>
      <c r="S253" s="258"/>
      <c r="T253" s="259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60" t="s">
        <v>142</v>
      </c>
      <c r="AU253" s="260" t="s">
        <v>140</v>
      </c>
      <c r="AV253" s="15" t="s">
        <v>139</v>
      </c>
      <c r="AW253" s="15" t="s">
        <v>32</v>
      </c>
      <c r="AX253" s="15" t="s">
        <v>84</v>
      </c>
      <c r="AY253" s="260" t="s">
        <v>132</v>
      </c>
    </row>
    <row r="254" s="2" customFormat="1" ht="16.5" customHeight="1">
      <c r="A254" s="39"/>
      <c r="B254" s="40"/>
      <c r="C254" s="261" t="s">
        <v>320</v>
      </c>
      <c r="D254" s="261" t="s">
        <v>231</v>
      </c>
      <c r="E254" s="262" t="s">
        <v>321</v>
      </c>
      <c r="F254" s="263" t="s">
        <v>322</v>
      </c>
      <c r="G254" s="264" t="s">
        <v>148</v>
      </c>
      <c r="H254" s="265">
        <v>5.0750000000000002</v>
      </c>
      <c r="I254" s="266"/>
      <c r="J254" s="267">
        <f>ROUND(I254*H254,2)</f>
        <v>0</v>
      </c>
      <c r="K254" s="263" t="s">
        <v>138</v>
      </c>
      <c r="L254" s="268"/>
      <c r="M254" s="269" t="s">
        <v>1</v>
      </c>
      <c r="N254" s="270" t="s">
        <v>42</v>
      </c>
      <c r="O254" s="92"/>
      <c r="P254" s="224">
        <f>O254*H254</f>
        <v>0</v>
      </c>
      <c r="Q254" s="224">
        <v>0.014999999999999999</v>
      </c>
      <c r="R254" s="224">
        <f>Q254*H254</f>
        <v>0.076124999999999998</v>
      </c>
      <c r="S254" s="224">
        <v>0</v>
      </c>
      <c r="T254" s="225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26" t="s">
        <v>176</v>
      </c>
      <c r="AT254" s="226" t="s">
        <v>231</v>
      </c>
      <c r="AU254" s="226" t="s">
        <v>140</v>
      </c>
      <c r="AY254" s="18" t="s">
        <v>132</v>
      </c>
      <c r="BE254" s="227">
        <f>IF(N254="základní",J254,0)</f>
        <v>0</v>
      </c>
      <c r="BF254" s="227">
        <f>IF(N254="snížená",J254,0)</f>
        <v>0</v>
      </c>
      <c r="BG254" s="227">
        <f>IF(N254="zákl. přenesená",J254,0)</f>
        <v>0</v>
      </c>
      <c r="BH254" s="227">
        <f>IF(N254="sníž. přenesená",J254,0)</f>
        <v>0</v>
      </c>
      <c r="BI254" s="227">
        <f>IF(N254="nulová",J254,0)</f>
        <v>0</v>
      </c>
      <c r="BJ254" s="18" t="s">
        <v>140</v>
      </c>
      <c r="BK254" s="227">
        <f>ROUND(I254*H254,2)</f>
        <v>0</v>
      </c>
      <c r="BL254" s="18" t="s">
        <v>139</v>
      </c>
      <c r="BM254" s="226" t="s">
        <v>323</v>
      </c>
    </row>
    <row r="255" s="14" customFormat="1">
      <c r="A255" s="14"/>
      <c r="B255" s="239"/>
      <c r="C255" s="240"/>
      <c r="D255" s="230" t="s">
        <v>142</v>
      </c>
      <c r="E255" s="240"/>
      <c r="F255" s="242" t="s">
        <v>324</v>
      </c>
      <c r="G255" s="240"/>
      <c r="H255" s="243">
        <v>5.0750000000000002</v>
      </c>
      <c r="I255" s="244"/>
      <c r="J255" s="240"/>
      <c r="K255" s="240"/>
      <c r="L255" s="245"/>
      <c r="M255" s="246"/>
      <c r="N255" s="247"/>
      <c r="O255" s="247"/>
      <c r="P255" s="247"/>
      <c r="Q255" s="247"/>
      <c r="R255" s="247"/>
      <c r="S255" s="247"/>
      <c r="T255" s="248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9" t="s">
        <v>142</v>
      </c>
      <c r="AU255" s="249" t="s">
        <v>140</v>
      </c>
      <c r="AV255" s="14" t="s">
        <v>140</v>
      </c>
      <c r="AW255" s="14" t="s">
        <v>4</v>
      </c>
      <c r="AX255" s="14" t="s">
        <v>84</v>
      </c>
      <c r="AY255" s="249" t="s">
        <v>132</v>
      </c>
    </row>
    <row r="256" s="2" customFormat="1" ht="55.5" customHeight="1">
      <c r="A256" s="39"/>
      <c r="B256" s="40"/>
      <c r="C256" s="215" t="s">
        <v>325</v>
      </c>
      <c r="D256" s="215" t="s">
        <v>134</v>
      </c>
      <c r="E256" s="216" t="s">
        <v>326</v>
      </c>
      <c r="F256" s="217" t="s">
        <v>327</v>
      </c>
      <c r="G256" s="218" t="s">
        <v>208</v>
      </c>
      <c r="H256" s="219">
        <v>137.65000000000001</v>
      </c>
      <c r="I256" s="220"/>
      <c r="J256" s="221">
        <f>ROUND(I256*H256,2)</f>
        <v>0</v>
      </c>
      <c r="K256" s="217" t="s">
        <v>138</v>
      </c>
      <c r="L256" s="45"/>
      <c r="M256" s="222" t="s">
        <v>1</v>
      </c>
      <c r="N256" s="223" t="s">
        <v>42</v>
      </c>
      <c r="O256" s="92"/>
      <c r="P256" s="224">
        <f>O256*H256</f>
        <v>0</v>
      </c>
      <c r="Q256" s="224">
        <v>0.0017600000000000001</v>
      </c>
      <c r="R256" s="224">
        <f>Q256*H256</f>
        <v>0.24226400000000001</v>
      </c>
      <c r="S256" s="224">
        <v>0</v>
      </c>
      <c r="T256" s="225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26" t="s">
        <v>139</v>
      </c>
      <c r="AT256" s="226" t="s">
        <v>134</v>
      </c>
      <c r="AU256" s="226" t="s">
        <v>140</v>
      </c>
      <c r="AY256" s="18" t="s">
        <v>132</v>
      </c>
      <c r="BE256" s="227">
        <f>IF(N256="základní",J256,0)</f>
        <v>0</v>
      </c>
      <c r="BF256" s="227">
        <f>IF(N256="snížená",J256,0)</f>
        <v>0</v>
      </c>
      <c r="BG256" s="227">
        <f>IF(N256="zákl. přenesená",J256,0)</f>
        <v>0</v>
      </c>
      <c r="BH256" s="227">
        <f>IF(N256="sníž. přenesená",J256,0)</f>
        <v>0</v>
      </c>
      <c r="BI256" s="227">
        <f>IF(N256="nulová",J256,0)</f>
        <v>0</v>
      </c>
      <c r="BJ256" s="18" t="s">
        <v>140</v>
      </c>
      <c r="BK256" s="227">
        <f>ROUND(I256*H256,2)</f>
        <v>0</v>
      </c>
      <c r="BL256" s="18" t="s">
        <v>139</v>
      </c>
      <c r="BM256" s="226" t="s">
        <v>328</v>
      </c>
    </row>
    <row r="257" s="14" customFormat="1">
      <c r="A257" s="14"/>
      <c r="B257" s="239"/>
      <c r="C257" s="240"/>
      <c r="D257" s="230" t="s">
        <v>142</v>
      </c>
      <c r="E257" s="241" t="s">
        <v>1</v>
      </c>
      <c r="F257" s="242" t="s">
        <v>329</v>
      </c>
      <c r="G257" s="240"/>
      <c r="H257" s="243">
        <v>12.75</v>
      </c>
      <c r="I257" s="244"/>
      <c r="J257" s="240"/>
      <c r="K257" s="240"/>
      <c r="L257" s="245"/>
      <c r="M257" s="246"/>
      <c r="N257" s="247"/>
      <c r="O257" s="247"/>
      <c r="P257" s="247"/>
      <c r="Q257" s="247"/>
      <c r="R257" s="247"/>
      <c r="S257" s="247"/>
      <c r="T257" s="248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9" t="s">
        <v>142</v>
      </c>
      <c r="AU257" s="249" t="s">
        <v>140</v>
      </c>
      <c r="AV257" s="14" t="s">
        <v>140</v>
      </c>
      <c r="AW257" s="14" t="s">
        <v>32</v>
      </c>
      <c r="AX257" s="14" t="s">
        <v>76</v>
      </c>
      <c r="AY257" s="249" t="s">
        <v>132</v>
      </c>
    </row>
    <row r="258" s="14" customFormat="1">
      <c r="A258" s="14"/>
      <c r="B258" s="239"/>
      <c r="C258" s="240"/>
      <c r="D258" s="230" t="s">
        <v>142</v>
      </c>
      <c r="E258" s="241" t="s">
        <v>1</v>
      </c>
      <c r="F258" s="242" t="s">
        <v>330</v>
      </c>
      <c r="G258" s="240"/>
      <c r="H258" s="243">
        <v>95.099999999999994</v>
      </c>
      <c r="I258" s="244"/>
      <c r="J258" s="240"/>
      <c r="K258" s="240"/>
      <c r="L258" s="245"/>
      <c r="M258" s="246"/>
      <c r="N258" s="247"/>
      <c r="O258" s="247"/>
      <c r="P258" s="247"/>
      <c r="Q258" s="247"/>
      <c r="R258" s="247"/>
      <c r="S258" s="247"/>
      <c r="T258" s="248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9" t="s">
        <v>142</v>
      </c>
      <c r="AU258" s="249" t="s">
        <v>140</v>
      </c>
      <c r="AV258" s="14" t="s">
        <v>140</v>
      </c>
      <c r="AW258" s="14" t="s">
        <v>32</v>
      </c>
      <c r="AX258" s="14" t="s">
        <v>76</v>
      </c>
      <c r="AY258" s="249" t="s">
        <v>132</v>
      </c>
    </row>
    <row r="259" s="14" customFormat="1">
      <c r="A259" s="14"/>
      <c r="B259" s="239"/>
      <c r="C259" s="240"/>
      <c r="D259" s="230" t="s">
        <v>142</v>
      </c>
      <c r="E259" s="241" t="s">
        <v>1</v>
      </c>
      <c r="F259" s="242" t="s">
        <v>331</v>
      </c>
      <c r="G259" s="240"/>
      <c r="H259" s="243">
        <v>29.800000000000001</v>
      </c>
      <c r="I259" s="244"/>
      <c r="J259" s="240"/>
      <c r="K259" s="240"/>
      <c r="L259" s="245"/>
      <c r="M259" s="246"/>
      <c r="N259" s="247"/>
      <c r="O259" s="247"/>
      <c r="P259" s="247"/>
      <c r="Q259" s="247"/>
      <c r="R259" s="247"/>
      <c r="S259" s="247"/>
      <c r="T259" s="248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9" t="s">
        <v>142</v>
      </c>
      <c r="AU259" s="249" t="s">
        <v>140</v>
      </c>
      <c r="AV259" s="14" t="s">
        <v>140</v>
      </c>
      <c r="AW259" s="14" t="s">
        <v>32</v>
      </c>
      <c r="AX259" s="14" t="s">
        <v>76</v>
      </c>
      <c r="AY259" s="249" t="s">
        <v>132</v>
      </c>
    </row>
    <row r="260" s="15" customFormat="1">
      <c r="A260" s="15"/>
      <c r="B260" s="250"/>
      <c r="C260" s="251"/>
      <c r="D260" s="230" t="s">
        <v>142</v>
      </c>
      <c r="E260" s="252" t="s">
        <v>1</v>
      </c>
      <c r="F260" s="253" t="s">
        <v>145</v>
      </c>
      <c r="G260" s="251"/>
      <c r="H260" s="254">
        <v>137.65000000000001</v>
      </c>
      <c r="I260" s="255"/>
      <c r="J260" s="251"/>
      <c r="K260" s="251"/>
      <c r="L260" s="256"/>
      <c r="M260" s="257"/>
      <c r="N260" s="258"/>
      <c r="O260" s="258"/>
      <c r="P260" s="258"/>
      <c r="Q260" s="258"/>
      <c r="R260" s="258"/>
      <c r="S260" s="258"/>
      <c r="T260" s="259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60" t="s">
        <v>142</v>
      </c>
      <c r="AU260" s="260" t="s">
        <v>140</v>
      </c>
      <c r="AV260" s="15" t="s">
        <v>139</v>
      </c>
      <c r="AW260" s="15" t="s">
        <v>32</v>
      </c>
      <c r="AX260" s="15" t="s">
        <v>84</v>
      </c>
      <c r="AY260" s="260" t="s">
        <v>132</v>
      </c>
    </row>
    <row r="261" s="2" customFormat="1" ht="21.75" customHeight="1">
      <c r="A261" s="39"/>
      <c r="B261" s="40"/>
      <c r="C261" s="261" t="s">
        <v>332</v>
      </c>
      <c r="D261" s="261" t="s">
        <v>231</v>
      </c>
      <c r="E261" s="262" t="s">
        <v>333</v>
      </c>
      <c r="F261" s="263" t="s">
        <v>334</v>
      </c>
      <c r="G261" s="264" t="s">
        <v>137</v>
      </c>
      <c r="H261" s="265">
        <v>34.412999999999997</v>
      </c>
      <c r="I261" s="266"/>
      <c r="J261" s="267">
        <f>ROUND(I261*H261,2)</f>
        <v>0</v>
      </c>
      <c r="K261" s="263" t="s">
        <v>138</v>
      </c>
      <c r="L261" s="268"/>
      <c r="M261" s="269" t="s">
        <v>1</v>
      </c>
      <c r="N261" s="270" t="s">
        <v>42</v>
      </c>
      <c r="O261" s="92"/>
      <c r="P261" s="224">
        <f>O261*H261</f>
        <v>0</v>
      </c>
      <c r="Q261" s="224">
        <v>0.00075000000000000002</v>
      </c>
      <c r="R261" s="224">
        <f>Q261*H261</f>
        <v>0.025809749999999999</v>
      </c>
      <c r="S261" s="224">
        <v>0</v>
      </c>
      <c r="T261" s="225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26" t="s">
        <v>176</v>
      </c>
      <c r="AT261" s="226" t="s">
        <v>231</v>
      </c>
      <c r="AU261" s="226" t="s">
        <v>140</v>
      </c>
      <c r="AY261" s="18" t="s">
        <v>132</v>
      </c>
      <c r="BE261" s="227">
        <f>IF(N261="základní",J261,0)</f>
        <v>0</v>
      </c>
      <c r="BF261" s="227">
        <f>IF(N261="snížená",J261,0)</f>
        <v>0</v>
      </c>
      <c r="BG261" s="227">
        <f>IF(N261="zákl. přenesená",J261,0)</f>
        <v>0</v>
      </c>
      <c r="BH261" s="227">
        <f>IF(N261="sníž. přenesená",J261,0)</f>
        <v>0</v>
      </c>
      <c r="BI261" s="227">
        <f>IF(N261="nulová",J261,0)</f>
        <v>0</v>
      </c>
      <c r="BJ261" s="18" t="s">
        <v>140</v>
      </c>
      <c r="BK261" s="227">
        <f>ROUND(I261*H261,2)</f>
        <v>0</v>
      </c>
      <c r="BL261" s="18" t="s">
        <v>139</v>
      </c>
      <c r="BM261" s="226" t="s">
        <v>335</v>
      </c>
    </row>
    <row r="262" s="14" customFormat="1">
      <c r="A262" s="14"/>
      <c r="B262" s="239"/>
      <c r="C262" s="240"/>
      <c r="D262" s="230" t="s">
        <v>142</v>
      </c>
      <c r="E262" s="240"/>
      <c r="F262" s="242" t="s">
        <v>336</v>
      </c>
      <c r="G262" s="240"/>
      <c r="H262" s="243">
        <v>34.412999999999997</v>
      </c>
      <c r="I262" s="244"/>
      <c r="J262" s="240"/>
      <c r="K262" s="240"/>
      <c r="L262" s="245"/>
      <c r="M262" s="246"/>
      <c r="N262" s="247"/>
      <c r="O262" s="247"/>
      <c r="P262" s="247"/>
      <c r="Q262" s="247"/>
      <c r="R262" s="247"/>
      <c r="S262" s="247"/>
      <c r="T262" s="248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9" t="s">
        <v>142</v>
      </c>
      <c r="AU262" s="249" t="s">
        <v>140</v>
      </c>
      <c r="AV262" s="14" t="s">
        <v>140</v>
      </c>
      <c r="AW262" s="14" t="s">
        <v>4</v>
      </c>
      <c r="AX262" s="14" t="s">
        <v>84</v>
      </c>
      <c r="AY262" s="249" t="s">
        <v>132</v>
      </c>
    </row>
    <row r="263" s="2" customFormat="1" ht="55.5" customHeight="1">
      <c r="A263" s="39"/>
      <c r="B263" s="40"/>
      <c r="C263" s="215" t="s">
        <v>337</v>
      </c>
      <c r="D263" s="215" t="s">
        <v>134</v>
      </c>
      <c r="E263" s="216" t="s">
        <v>338</v>
      </c>
      <c r="F263" s="217" t="s">
        <v>339</v>
      </c>
      <c r="G263" s="218" t="s">
        <v>208</v>
      </c>
      <c r="H263" s="219">
        <v>18.199999999999999</v>
      </c>
      <c r="I263" s="220"/>
      <c r="J263" s="221">
        <f>ROUND(I263*H263,2)</f>
        <v>0</v>
      </c>
      <c r="K263" s="217" t="s">
        <v>138</v>
      </c>
      <c r="L263" s="45"/>
      <c r="M263" s="222" t="s">
        <v>1</v>
      </c>
      <c r="N263" s="223" t="s">
        <v>42</v>
      </c>
      <c r="O263" s="92"/>
      <c r="P263" s="224">
        <f>O263*H263</f>
        <v>0</v>
      </c>
      <c r="Q263" s="224">
        <v>0.0017600000000000001</v>
      </c>
      <c r="R263" s="224">
        <f>Q263*H263</f>
        <v>0.032031999999999998</v>
      </c>
      <c r="S263" s="224">
        <v>0</v>
      </c>
      <c r="T263" s="225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26" t="s">
        <v>139</v>
      </c>
      <c r="AT263" s="226" t="s">
        <v>134</v>
      </c>
      <c r="AU263" s="226" t="s">
        <v>140</v>
      </c>
      <c r="AY263" s="18" t="s">
        <v>132</v>
      </c>
      <c r="BE263" s="227">
        <f>IF(N263="základní",J263,0)</f>
        <v>0</v>
      </c>
      <c r="BF263" s="227">
        <f>IF(N263="snížená",J263,0)</f>
        <v>0</v>
      </c>
      <c r="BG263" s="227">
        <f>IF(N263="zákl. přenesená",J263,0)</f>
        <v>0</v>
      </c>
      <c r="BH263" s="227">
        <f>IF(N263="sníž. přenesená",J263,0)</f>
        <v>0</v>
      </c>
      <c r="BI263" s="227">
        <f>IF(N263="nulová",J263,0)</f>
        <v>0</v>
      </c>
      <c r="BJ263" s="18" t="s">
        <v>140</v>
      </c>
      <c r="BK263" s="227">
        <f>ROUND(I263*H263,2)</f>
        <v>0</v>
      </c>
      <c r="BL263" s="18" t="s">
        <v>139</v>
      </c>
      <c r="BM263" s="226" t="s">
        <v>340</v>
      </c>
    </row>
    <row r="264" s="13" customFormat="1">
      <c r="A264" s="13"/>
      <c r="B264" s="228"/>
      <c r="C264" s="229"/>
      <c r="D264" s="230" t="s">
        <v>142</v>
      </c>
      <c r="E264" s="231" t="s">
        <v>1</v>
      </c>
      <c r="F264" s="232" t="s">
        <v>341</v>
      </c>
      <c r="G264" s="229"/>
      <c r="H264" s="231" t="s">
        <v>1</v>
      </c>
      <c r="I264" s="233"/>
      <c r="J264" s="229"/>
      <c r="K264" s="229"/>
      <c r="L264" s="234"/>
      <c r="M264" s="235"/>
      <c r="N264" s="236"/>
      <c r="O264" s="236"/>
      <c r="P264" s="236"/>
      <c r="Q264" s="236"/>
      <c r="R264" s="236"/>
      <c r="S264" s="236"/>
      <c r="T264" s="237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8" t="s">
        <v>142</v>
      </c>
      <c r="AU264" s="238" t="s">
        <v>140</v>
      </c>
      <c r="AV264" s="13" t="s">
        <v>84</v>
      </c>
      <c r="AW264" s="13" t="s">
        <v>32</v>
      </c>
      <c r="AX264" s="13" t="s">
        <v>76</v>
      </c>
      <c r="AY264" s="238" t="s">
        <v>132</v>
      </c>
    </row>
    <row r="265" s="14" customFormat="1">
      <c r="A265" s="14"/>
      <c r="B265" s="239"/>
      <c r="C265" s="240"/>
      <c r="D265" s="230" t="s">
        <v>142</v>
      </c>
      <c r="E265" s="241" t="s">
        <v>1</v>
      </c>
      <c r="F265" s="242" t="s">
        <v>342</v>
      </c>
      <c r="G265" s="240"/>
      <c r="H265" s="243">
        <v>18.199999999999999</v>
      </c>
      <c r="I265" s="244"/>
      <c r="J265" s="240"/>
      <c r="K265" s="240"/>
      <c r="L265" s="245"/>
      <c r="M265" s="246"/>
      <c r="N265" s="247"/>
      <c r="O265" s="247"/>
      <c r="P265" s="247"/>
      <c r="Q265" s="247"/>
      <c r="R265" s="247"/>
      <c r="S265" s="247"/>
      <c r="T265" s="248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9" t="s">
        <v>142</v>
      </c>
      <c r="AU265" s="249" t="s">
        <v>140</v>
      </c>
      <c r="AV265" s="14" t="s">
        <v>140</v>
      </c>
      <c r="AW265" s="14" t="s">
        <v>32</v>
      </c>
      <c r="AX265" s="14" t="s">
        <v>76</v>
      </c>
      <c r="AY265" s="249" t="s">
        <v>132</v>
      </c>
    </row>
    <row r="266" s="15" customFormat="1">
      <c r="A266" s="15"/>
      <c r="B266" s="250"/>
      <c r="C266" s="251"/>
      <c r="D266" s="230" t="s">
        <v>142</v>
      </c>
      <c r="E266" s="252" t="s">
        <v>1</v>
      </c>
      <c r="F266" s="253" t="s">
        <v>145</v>
      </c>
      <c r="G266" s="251"/>
      <c r="H266" s="254">
        <v>18.199999999999999</v>
      </c>
      <c r="I266" s="255"/>
      <c r="J266" s="251"/>
      <c r="K266" s="251"/>
      <c r="L266" s="256"/>
      <c r="M266" s="257"/>
      <c r="N266" s="258"/>
      <c r="O266" s="258"/>
      <c r="P266" s="258"/>
      <c r="Q266" s="258"/>
      <c r="R266" s="258"/>
      <c r="S266" s="258"/>
      <c r="T266" s="259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60" t="s">
        <v>142</v>
      </c>
      <c r="AU266" s="260" t="s">
        <v>140</v>
      </c>
      <c r="AV266" s="15" t="s">
        <v>139</v>
      </c>
      <c r="AW266" s="15" t="s">
        <v>32</v>
      </c>
      <c r="AX266" s="15" t="s">
        <v>84</v>
      </c>
      <c r="AY266" s="260" t="s">
        <v>132</v>
      </c>
    </row>
    <row r="267" s="2" customFormat="1" ht="21.75" customHeight="1">
      <c r="A267" s="39"/>
      <c r="B267" s="40"/>
      <c r="C267" s="261" t="s">
        <v>343</v>
      </c>
      <c r="D267" s="261" t="s">
        <v>231</v>
      </c>
      <c r="E267" s="262" t="s">
        <v>344</v>
      </c>
      <c r="F267" s="263" t="s">
        <v>345</v>
      </c>
      <c r="G267" s="264" t="s">
        <v>137</v>
      </c>
      <c r="H267" s="265">
        <v>1.8200000000000001</v>
      </c>
      <c r="I267" s="266"/>
      <c r="J267" s="267">
        <f>ROUND(I267*H267,2)</f>
        <v>0</v>
      </c>
      <c r="K267" s="263" t="s">
        <v>138</v>
      </c>
      <c r="L267" s="268"/>
      <c r="M267" s="269" t="s">
        <v>1</v>
      </c>
      <c r="N267" s="270" t="s">
        <v>42</v>
      </c>
      <c r="O267" s="92"/>
      <c r="P267" s="224">
        <f>O267*H267</f>
        <v>0</v>
      </c>
      <c r="Q267" s="224">
        <v>0.0018</v>
      </c>
      <c r="R267" s="224">
        <f>Q267*H267</f>
        <v>0.0032759999999999998</v>
      </c>
      <c r="S267" s="224">
        <v>0</v>
      </c>
      <c r="T267" s="225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26" t="s">
        <v>176</v>
      </c>
      <c r="AT267" s="226" t="s">
        <v>231</v>
      </c>
      <c r="AU267" s="226" t="s">
        <v>140</v>
      </c>
      <c r="AY267" s="18" t="s">
        <v>132</v>
      </c>
      <c r="BE267" s="227">
        <f>IF(N267="základní",J267,0)</f>
        <v>0</v>
      </c>
      <c r="BF267" s="227">
        <f>IF(N267="snížená",J267,0)</f>
        <v>0</v>
      </c>
      <c r="BG267" s="227">
        <f>IF(N267="zákl. přenesená",J267,0)</f>
        <v>0</v>
      </c>
      <c r="BH267" s="227">
        <f>IF(N267="sníž. přenesená",J267,0)</f>
        <v>0</v>
      </c>
      <c r="BI267" s="227">
        <f>IF(N267="nulová",J267,0)</f>
        <v>0</v>
      </c>
      <c r="BJ267" s="18" t="s">
        <v>140</v>
      </c>
      <c r="BK267" s="227">
        <f>ROUND(I267*H267,2)</f>
        <v>0</v>
      </c>
      <c r="BL267" s="18" t="s">
        <v>139</v>
      </c>
      <c r="BM267" s="226" t="s">
        <v>346</v>
      </c>
    </row>
    <row r="268" s="14" customFormat="1">
      <c r="A268" s="14"/>
      <c r="B268" s="239"/>
      <c r="C268" s="240"/>
      <c r="D268" s="230" t="s">
        <v>142</v>
      </c>
      <c r="E268" s="240"/>
      <c r="F268" s="242" t="s">
        <v>347</v>
      </c>
      <c r="G268" s="240"/>
      <c r="H268" s="243">
        <v>1.8200000000000001</v>
      </c>
      <c r="I268" s="244"/>
      <c r="J268" s="240"/>
      <c r="K268" s="240"/>
      <c r="L268" s="245"/>
      <c r="M268" s="246"/>
      <c r="N268" s="247"/>
      <c r="O268" s="247"/>
      <c r="P268" s="247"/>
      <c r="Q268" s="247"/>
      <c r="R268" s="247"/>
      <c r="S268" s="247"/>
      <c r="T268" s="248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9" t="s">
        <v>142</v>
      </c>
      <c r="AU268" s="249" t="s">
        <v>140</v>
      </c>
      <c r="AV268" s="14" t="s">
        <v>140</v>
      </c>
      <c r="AW268" s="14" t="s">
        <v>4</v>
      </c>
      <c r="AX268" s="14" t="s">
        <v>84</v>
      </c>
      <c r="AY268" s="249" t="s">
        <v>132</v>
      </c>
    </row>
    <row r="269" s="2" customFormat="1" ht="78" customHeight="1">
      <c r="A269" s="39"/>
      <c r="B269" s="40"/>
      <c r="C269" s="215" t="s">
        <v>348</v>
      </c>
      <c r="D269" s="215" t="s">
        <v>134</v>
      </c>
      <c r="E269" s="216" t="s">
        <v>349</v>
      </c>
      <c r="F269" s="217" t="s">
        <v>350</v>
      </c>
      <c r="G269" s="218" t="s">
        <v>137</v>
      </c>
      <c r="H269" s="219">
        <v>18.125</v>
      </c>
      <c r="I269" s="220"/>
      <c r="J269" s="221">
        <f>ROUND(I269*H269,2)</f>
        <v>0</v>
      </c>
      <c r="K269" s="217" t="s">
        <v>138</v>
      </c>
      <c r="L269" s="45"/>
      <c r="M269" s="222" t="s">
        <v>1</v>
      </c>
      <c r="N269" s="223" t="s">
        <v>42</v>
      </c>
      <c r="O269" s="92"/>
      <c r="P269" s="224">
        <f>O269*H269</f>
        <v>0</v>
      </c>
      <c r="Q269" s="224">
        <v>0.01184</v>
      </c>
      <c r="R269" s="224">
        <f>Q269*H269</f>
        <v>0.21459999999999999</v>
      </c>
      <c r="S269" s="224">
        <v>0</v>
      </c>
      <c r="T269" s="225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26" t="s">
        <v>139</v>
      </c>
      <c r="AT269" s="226" t="s">
        <v>134</v>
      </c>
      <c r="AU269" s="226" t="s">
        <v>140</v>
      </c>
      <c r="AY269" s="18" t="s">
        <v>132</v>
      </c>
      <c r="BE269" s="227">
        <f>IF(N269="základní",J269,0)</f>
        <v>0</v>
      </c>
      <c r="BF269" s="227">
        <f>IF(N269="snížená",J269,0)</f>
        <v>0</v>
      </c>
      <c r="BG269" s="227">
        <f>IF(N269="zákl. přenesená",J269,0)</f>
        <v>0</v>
      </c>
      <c r="BH269" s="227">
        <f>IF(N269="sníž. přenesená",J269,0)</f>
        <v>0</v>
      </c>
      <c r="BI269" s="227">
        <f>IF(N269="nulová",J269,0)</f>
        <v>0</v>
      </c>
      <c r="BJ269" s="18" t="s">
        <v>140</v>
      </c>
      <c r="BK269" s="227">
        <f>ROUND(I269*H269,2)</f>
        <v>0</v>
      </c>
      <c r="BL269" s="18" t="s">
        <v>139</v>
      </c>
      <c r="BM269" s="226" t="s">
        <v>351</v>
      </c>
    </row>
    <row r="270" s="13" customFormat="1">
      <c r="A270" s="13"/>
      <c r="B270" s="228"/>
      <c r="C270" s="229"/>
      <c r="D270" s="230" t="s">
        <v>142</v>
      </c>
      <c r="E270" s="231" t="s">
        <v>1</v>
      </c>
      <c r="F270" s="232" t="s">
        <v>352</v>
      </c>
      <c r="G270" s="229"/>
      <c r="H270" s="231" t="s">
        <v>1</v>
      </c>
      <c r="I270" s="233"/>
      <c r="J270" s="229"/>
      <c r="K270" s="229"/>
      <c r="L270" s="234"/>
      <c r="M270" s="235"/>
      <c r="N270" s="236"/>
      <c r="O270" s="236"/>
      <c r="P270" s="236"/>
      <c r="Q270" s="236"/>
      <c r="R270" s="236"/>
      <c r="S270" s="236"/>
      <c r="T270" s="237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8" t="s">
        <v>142</v>
      </c>
      <c r="AU270" s="238" t="s">
        <v>140</v>
      </c>
      <c r="AV270" s="13" t="s">
        <v>84</v>
      </c>
      <c r="AW270" s="13" t="s">
        <v>32</v>
      </c>
      <c r="AX270" s="13" t="s">
        <v>76</v>
      </c>
      <c r="AY270" s="238" t="s">
        <v>132</v>
      </c>
    </row>
    <row r="271" s="14" customFormat="1">
      <c r="A271" s="14"/>
      <c r="B271" s="239"/>
      <c r="C271" s="240"/>
      <c r="D271" s="230" t="s">
        <v>142</v>
      </c>
      <c r="E271" s="241" t="s">
        <v>1</v>
      </c>
      <c r="F271" s="242" t="s">
        <v>353</v>
      </c>
      <c r="G271" s="240"/>
      <c r="H271" s="243">
        <v>18.125</v>
      </c>
      <c r="I271" s="244"/>
      <c r="J271" s="240"/>
      <c r="K271" s="240"/>
      <c r="L271" s="245"/>
      <c r="M271" s="246"/>
      <c r="N271" s="247"/>
      <c r="O271" s="247"/>
      <c r="P271" s="247"/>
      <c r="Q271" s="247"/>
      <c r="R271" s="247"/>
      <c r="S271" s="247"/>
      <c r="T271" s="248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9" t="s">
        <v>142</v>
      </c>
      <c r="AU271" s="249" t="s">
        <v>140</v>
      </c>
      <c r="AV271" s="14" t="s">
        <v>140</v>
      </c>
      <c r="AW271" s="14" t="s">
        <v>32</v>
      </c>
      <c r="AX271" s="14" t="s">
        <v>76</v>
      </c>
      <c r="AY271" s="249" t="s">
        <v>132</v>
      </c>
    </row>
    <row r="272" s="15" customFormat="1">
      <c r="A272" s="15"/>
      <c r="B272" s="250"/>
      <c r="C272" s="251"/>
      <c r="D272" s="230" t="s">
        <v>142</v>
      </c>
      <c r="E272" s="252" t="s">
        <v>1</v>
      </c>
      <c r="F272" s="253" t="s">
        <v>145</v>
      </c>
      <c r="G272" s="251"/>
      <c r="H272" s="254">
        <v>18.125</v>
      </c>
      <c r="I272" s="255"/>
      <c r="J272" s="251"/>
      <c r="K272" s="251"/>
      <c r="L272" s="256"/>
      <c r="M272" s="257"/>
      <c r="N272" s="258"/>
      <c r="O272" s="258"/>
      <c r="P272" s="258"/>
      <c r="Q272" s="258"/>
      <c r="R272" s="258"/>
      <c r="S272" s="258"/>
      <c r="T272" s="259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60" t="s">
        <v>142</v>
      </c>
      <c r="AU272" s="260" t="s">
        <v>140</v>
      </c>
      <c r="AV272" s="15" t="s">
        <v>139</v>
      </c>
      <c r="AW272" s="15" t="s">
        <v>32</v>
      </c>
      <c r="AX272" s="15" t="s">
        <v>84</v>
      </c>
      <c r="AY272" s="260" t="s">
        <v>132</v>
      </c>
    </row>
    <row r="273" s="2" customFormat="1" ht="24.15" customHeight="1">
      <c r="A273" s="39"/>
      <c r="B273" s="40"/>
      <c r="C273" s="261" t="s">
        <v>354</v>
      </c>
      <c r="D273" s="261" t="s">
        <v>231</v>
      </c>
      <c r="E273" s="262" t="s">
        <v>355</v>
      </c>
      <c r="F273" s="263" t="s">
        <v>356</v>
      </c>
      <c r="G273" s="264" t="s">
        <v>137</v>
      </c>
      <c r="H273" s="265">
        <v>8.1560000000000006</v>
      </c>
      <c r="I273" s="266"/>
      <c r="J273" s="267">
        <f>ROUND(I273*H273,2)</f>
        <v>0</v>
      </c>
      <c r="K273" s="263" t="s">
        <v>138</v>
      </c>
      <c r="L273" s="268"/>
      <c r="M273" s="269" t="s">
        <v>1</v>
      </c>
      <c r="N273" s="270" t="s">
        <v>42</v>
      </c>
      <c r="O273" s="92"/>
      <c r="P273" s="224">
        <f>O273*H273</f>
        <v>0</v>
      </c>
      <c r="Q273" s="224">
        <v>0.031</v>
      </c>
      <c r="R273" s="224">
        <f>Q273*H273</f>
        <v>0.25283600000000001</v>
      </c>
      <c r="S273" s="224">
        <v>0</v>
      </c>
      <c r="T273" s="225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26" t="s">
        <v>176</v>
      </c>
      <c r="AT273" s="226" t="s">
        <v>231</v>
      </c>
      <c r="AU273" s="226" t="s">
        <v>140</v>
      </c>
      <c r="AY273" s="18" t="s">
        <v>132</v>
      </c>
      <c r="BE273" s="227">
        <f>IF(N273="základní",J273,0)</f>
        <v>0</v>
      </c>
      <c r="BF273" s="227">
        <f>IF(N273="snížená",J273,0)</f>
        <v>0</v>
      </c>
      <c r="BG273" s="227">
        <f>IF(N273="zákl. přenesená",J273,0)</f>
        <v>0</v>
      </c>
      <c r="BH273" s="227">
        <f>IF(N273="sníž. přenesená",J273,0)</f>
        <v>0</v>
      </c>
      <c r="BI273" s="227">
        <f>IF(N273="nulová",J273,0)</f>
        <v>0</v>
      </c>
      <c r="BJ273" s="18" t="s">
        <v>140</v>
      </c>
      <c r="BK273" s="227">
        <f>ROUND(I273*H273,2)</f>
        <v>0</v>
      </c>
      <c r="BL273" s="18" t="s">
        <v>139</v>
      </c>
      <c r="BM273" s="226" t="s">
        <v>357</v>
      </c>
    </row>
    <row r="274" s="14" customFormat="1">
      <c r="A274" s="14"/>
      <c r="B274" s="239"/>
      <c r="C274" s="240"/>
      <c r="D274" s="230" t="s">
        <v>142</v>
      </c>
      <c r="E274" s="240"/>
      <c r="F274" s="242" t="s">
        <v>358</v>
      </c>
      <c r="G274" s="240"/>
      <c r="H274" s="243">
        <v>8.1560000000000006</v>
      </c>
      <c r="I274" s="244"/>
      <c r="J274" s="240"/>
      <c r="K274" s="240"/>
      <c r="L274" s="245"/>
      <c r="M274" s="246"/>
      <c r="N274" s="247"/>
      <c r="O274" s="247"/>
      <c r="P274" s="247"/>
      <c r="Q274" s="247"/>
      <c r="R274" s="247"/>
      <c r="S274" s="247"/>
      <c r="T274" s="248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9" t="s">
        <v>142</v>
      </c>
      <c r="AU274" s="249" t="s">
        <v>140</v>
      </c>
      <c r="AV274" s="14" t="s">
        <v>140</v>
      </c>
      <c r="AW274" s="14" t="s">
        <v>4</v>
      </c>
      <c r="AX274" s="14" t="s">
        <v>84</v>
      </c>
      <c r="AY274" s="249" t="s">
        <v>132</v>
      </c>
    </row>
    <row r="275" s="2" customFormat="1" ht="66.75" customHeight="1">
      <c r="A275" s="39"/>
      <c r="B275" s="40"/>
      <c r="C275" s="215" t="s">
        <v>359</v>
      </c>
      <c r="D275" s="215" t="s">
        <v>134</v>
      </c>
      <c r="E275" s="216" t="s">
        <v>360</v>
      </c>
      <c r="F275" s="217" t="s">
        <v>361</v>
      </c>
      <c r="G275" s="218" t="s">
        <v>137</v>
      </c>
      <c r="H275" s="219">
        <v>9.8399999999999999</v>
      </c>
      <c r="I275" s="220"/>
      <c r="J275" s="221">
        <f>ROUND(I275*H275,2)</f>
        <v>0</v>
      </c>
      <c r="K275" s="217" t="s">
        <v>138</v>
      </c>
      <c r="L275" s="45"/>
      <c r="M275" s="222" t="s">
        <v>1</v>
      </c>
      <c r="N275" s="223" t="s">
        <v>42</v>
      </c>
      <c r="O275" s="92"/>
      <c r="P275" s="224">
        <f>O275*H275</f>
        <v>0</v>
      </c>
      <c r="Q275" s="224">
        <v>0.013350000000000001</v>
      </c>
      <c r="R275" s="224">
        <f>Q275*H275</f>
        <v>0.13136400000000001</v>
      </c>
      <c r="S275" s="224">
        <v>0</v>
      </c>
      <c r="T275" s="225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26" t="s">
        <v>139</v>
      </c>
      <c r="AT275" s="226" t="s">
        <v>134</v>
      </c>
      <c r="AU275" s="226" t="s">
        <v>140</v>
      </c>
      <c r="AY275" s="18" t="s">
        <v>132</v>
      </c>
      <c r="BE275" s="227">
        <f>IF(N275="základní",J275,0)</f>
        <v>0</v>
      </c>
      <c r="BF275" s="227">
        <f>IF(N275="snížená",J275,0)</f>
        <v>0</v>
      </c>
      <c r="BG275" s="227">
        <f>IF(N275="zákl. přenesená",J275,0)</f>
        <v>0</v>
      </c>
      <c r="BH275" s="227">
        <f>IF(N275="sníž. přenesená",J275,0)</f>
        <v>0</v>
      </c>
      <c r="BI275" s="227">
        <f>IF(N275="nulová",J275,0)</f>
        <v>0</v>
      </c>
      <c r="BJ275" s="18" t="s">
        <v>140</v>
      </c>
      <c r="BK275" s="227">
        <f>ROUND(I275*H275,2)</f>
        <v>0</v>
      </c>
      <c r="BL275" s="18" t="s">
        <v>139</v>
      </c>
      <c r="BM275" s="226" t="s">
        <v>362</v>
      </c>
    </row>
    <row r="276" s="13" customFormat="1">
      <c r="A276" s="13"/>
      <c r="B276" s="228"/>
      <c r="C276" s="229"/>
      <c r="D276" s="230" t="s">
        <v>142</v>
      </c>
      <c r="E276" s="231" t="s">
        <v>1</v>
      </c>
      <c r="F276" s="232" t="s">
        <v>363</v>
      </c>
      <c r="G276" s="229"/>
      <c r="H276" s="231" t="s">
        <v>1</v>
      </c>
      <c r="I276" s="233"/>
      <c r="J276" s="229"/>
      <c r="K276" s="229"/>
      <c r="L276" s="234"/>
      <c r="M276" s="235"/>
      <c r="N276" s="236"/>
      <c r="O276" s="236"/>
      <c r="P276" s="236"/>
      <c r="Q276" s="236"/>
      <c r="R276" s="236"/>
      <c r="S276" s="236"/>
      <c r="T276" s="237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8" t="s">
        <v>142</v>
      </c>
      <c r="AU276" s="238" t="s">
        <v>140</v>
      </c>
      <c r="AV276" s="13" t="s">
        <v>84</v>
      </c>
      <c r="AW276" s="13" t="s">
        <v>32</v>
      </c>
      <c r="AX276" s="13" t="s">
        <v>76</v>
      </c>
      <c r="AY276" s="238" t="s">
        <v>132</v>
      </c>
    </row>
    <row r="277" s="14" customFormat="1">
      <c r="A277" s="14"/>
      <c r="B277" s="239"/>
      <c r="C277" s="240"/>
      <c r="D277" s="230" t="s">
        <v>142</v>
      </c>
      <c r="E277" s="241" t="s">
        <v>1</v>
      </c>
      <c r="F277" s="242" t="s">
        <v>364</v>
      </c>
      <c r="G277" s="240"/>
      <c r="H277" s="243">
        <v>8.1600000000000001</v>
      </c>
      <c r="I277" s="244"/>
      <c r="J277" s="240"/>
      <c r="K277" s="240"/>
      <c r="L277" s="245"/>
      <c r="M277" s="246"/>
      <c r="N277" s="247"/>
      <c r="O277" s="247"/>
      <c r="P277" s="247"/>
      <c r="Q277" s="247"/>
      <c r="R277" s="247"/>
      <c r="S277" s="247"/>
      <c r="T277" s="248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9" t="s">
        <v>142</v>
      </c>
      <c r="AU277" s="249" t="s">
        <v>140</v>
      </c>
      <c r="AV277" s="14" t="s">
        <v>140</v>
      </c>
      <c r="AW277" s="14" t="s">
        <v>32</v>
      </c>
      <c r="AX277" s="14" t="s">
        <v>76</v>
      </c>
      <c r="AY277" s="249" t="s">
        <v>132</v>
      </c>
    </row>
    <row r="278" s="13" customFormat="1">
      <c r="A278" s="13"/>
      <c r="B278" s="228"/>
      <c r="C278" s="229"/>
      <c r="D278" s="230" t="s">
        <v>142</v>
      </c>
      <c r="E278" s="231" t="s">
        <v>1</v>
      </c>
      <c r="F278" s="232" t="s">
        <v>365</v>
      </c>
      <c r="G278" s="229"/>
      <c r="H278" s="231" t="s">
        <v>1</v>
      </c>
      <c r="I278" s="233"/>
      <c r="J278" s="229"/>
      <c r="K278" s="229"/>
      <c r="L278" s="234"/>
      <c r="M278" s="235"/>
      <c r="N278" s="236"/>
      <c r="O278" s="236"/>
      <c r="P278" s="236"/>
      <c r="Q278" s="236"/>
      <c r="R278" s="236"/>
      <c r="S278" s="236"/>
      <c r="T278" s="237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8" t="s">
        <v>142</v>
      </c>
      <c r="AU278" s="238" t="s">
        <v>140</v>
      </c>
      <c r="AV278" s="13" t="s">
        <v>84</v>
      </c>
      <c r="AW278" s="13" t="s">
        <v>32</v>
      </c>
      <c r="AX278" s="13" t="s">
        <v>76</v>
      </c>
      <c r="AY278" s="238" t="s">
        <v>132</v>
      </c>
    </row>
    <row r="279" s="14" customFormat="1">
      <c r="A279" s="14"/>
      <c r="B279" s="239"/>
      <c r="C279" s="240"/>
      <c r="D279" s="230" t="s">
        <v>142</v>
      </c>
      <c r="E279" s="241" t="s">
        <v>1</v>
      </c>
      <c r="F279" s="242" t="s">
        <v>254</v>
      </c>
      <c r="G279" s="240"/>
      <c r="H279" s="243">
        <v>1.6799999999999999</v>
      </c>
      <c r="I279" s="244"/>
      <c r="J279" s="240"/>
      <c r="K279" s="240"/>
      <c r="L279" s="245"/>
      <c r="M279" s="246"/>
      <c r="N279" s="247"/>
      <c r="O279" s="247"/>
      <c r="P279" s="247"/>
      <c r="Q279" s="247"/>
      <c r="R279" s="247"/>
      <c r="S279" s="247"/>
      <c r="T279" s="248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49" t="s">
        <v>142</v>
      </c>
      <c r="AU279" s="249" t="s">
        <v>140</v>
      </c>
      <c r="AV279" s="14" t="s">
        <v>140</v>
      </c>
      <c r="AW279" s="14" t="s">
        <v>32</v>
      </c>
      <c r="AX279" s="14" t="s">
        <v>76</v>
      </c>
      <c r="AY279" s="249" t="s">
        <v>132</v>
      </c>
    </row>
    <row r="280" s="15" customFormat="1">
      <c r="A280" s="15"/>
      <c r="B280" s="250"/>
      <c r="C280" s="251"/>
      <c r="D280" s="230" t="s">
        <v>142</v>
      </c>
      <c r="E280" s="252" t="s">
        <v>1</v>
      </c>
      <c r="F280" s="253" t="s">
        <v>145</v>
      </c>
      <c r="G280" s="251"/>
      <c r="H280" s="254">
        <v>9.8399999999999999</v>
      </c>
      <c r="I280" s="255"/>
      <c r="J280" s="251"/>
      <c r="K280" s="251"/>
      <c r="L280" s="256"/>
      <c r="M280" s="257"/>
      <c r="N280" s="258"/>
      <c r="O280" s="258"/>
      <c r="P280" s="258"/>
      <c r="Q280" s="258"/>
      <c r="R280" s="258"/>
      <c r="S280" s="258"/>
      <c r="T280" s="259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60" t="s">
        <v>142</v>
      </c>
      <c r="AU280" s="260" t="s">
        <v>140</v>
      </c>
      <c r="AV280" s="15" t="s">
        <v>139</v>
      </c>
      <c r="AW280" s="15" t="s">
        <v>32</v>
      </c>
      <c r="AX280" s="15" t="s">
        <v>84</v>
      </c>
      <c r="AY280" s="260" t="s">
        <v>132</v>
      </c>
    </row>
    <row r="281" s="2" customFormat="1" ht="24.15" customHeight="1">
      <c r="A281" s="39"/>
      <c r="B281" s="40"/>
      <c r="C281" s="261" t="s">
        <v>366</v>
      </c>
      <c r="D281" s="261" t="s">
        <v>231</v>
      </c>
      <c r="E281" s="262" t="s">
        <v>367</v>
      </c>
      <c r="F281" s="263" t="s">
        <v>368</v>
      </c>
      <c r="G281" s="264" t="s">
        <v>137</v>
      </c>
      <c r="H281" s="265">
        <v>10.332000000000001</v>
      </c>
      <c r="I281" s="266"/>
      <c r="J281" s="267">
        <f>ROUND(I281*H281,2)</f>
        <v>0</v>
      </c>
      <c r="K281" s="263" t="s">
        <v>138</v>
      </c>
      <c r="L281" s="268"/>
      <c r="M281" s="269" t="s">
        <v>1</v>
      </c>
      <c r="N281" s="270" t="s">
        <v>42</v>
      </c>
      <c r="O281" s="92"/>
      <c r="P281" s="224">
        <f>O281*H281</f>
        <v>0</v>
      </c>
      <c r="Q281" s="224">
        <v>0.0015</v>
      </c>
      <c r="R281" s="224">
        <f>Q281*H281</f>
        <v>0.015498000000000001</v>
      </c>
      <c r="S281" s="224">
        <v>0</v>
      </c>
      <c r="T281" s="225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26" t="s">
        <v>176</v>
      </c>
      <c r="AT281" s="226" t="s">
        <v>231</v>
      </c>
      <c r="AU281" s="226" t="s">
        <v>140</v>
      </c>
      <c r="AY281" s="18" t="s">
        <v>132</v>
      </c>
      <c r="BE281" s="227">
        <f>IF(N281="základní",J281,0)</f>
        <v>0</v>
      </c>
      <c r="BF281" s="227">
        <f>IF(N281="snížená",J281,0)</f>
        <v>0</v>
      </c>
      <c r="BG281" s="227">
        <f>IF(N281="zákl. přenesená",J281,0)</f>
        <v>0</v>
      </c>
      <c r="BH281" s="227">
        <f>IF(N281="sníž. přenesená",J281,0)</f>
        <v>0</v>
      </c>
      <c r="BI281" s="227">
        <f>IF(N281="nulová",J281,0)</f>
        <v>0</v>
      </c>
      <c r="BJ281" s="18" t="s">
        <v>140</v>
      </c>
      <c r="BK281" s="227">
        <f>ROUND(I281*H281,2)</f>
        <v>0</v>
      </c>
      <c r="BL281" s="18" t="s">
        <v>139</v>
      </c>
      <c r="BM281" s="226" t="s">
        <v>369</v>
      </c>
    </row>
    <row r="282" s="14" customFormat="1">
      <c r="A282" s="14"/>
      <c r="B282" s="239"/>
      <c r="C282" s="240"/>
      <c r="D282" s="230" t="s">
        <v>142</v>
      </c>
      <c r="E282" s="240"/>
      <c r="F282" s="242" t="s">
        <v>370</v>
      </c>
      <c r="G282" s="240"/>
      <c r="H282" s="243">
        <v>10.332000000000001</v>
      </c>
      <c r="I282" s="244"/>
      <c r="J282" s="240"/>
      <c r="K282" s="240"/>
      <c r="L282" s="245"/>
      <c r="M282" s="246"/>
      <c r="N282" s="247"/>
      <c r="O282" s="247"/>
      <c r="P282" s="247"/>
      <c r="Q282" s="247"/>
      <c r="R282" s="247"/>
      <c r="S282" s="247"/>
      <c r="T282" s="248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49" t="s">
        <v>142</v>
      </c>
      <c r="AU282" s="249" t="s">
        <v>140</v>
      </c>
      <c r="AV282" s="14" t="s">
        <v>140</v>
      </c>
      <c r="AW282" s="14" t="s">
        <v>4</v>
      </c>
      <c r="AX282" s="14" t="s">
        <v>84</v>
      </c>
      <c r="AY282" s="249" t="s">
        <v>132</v>
      </c>
    </row>
    <row r="283" s="2" customFormat="1" ht="66.75" customHeight="1">
      <c r="A283" s="39"/>
      <c r="B283" s="40"/>
      <c r="C283" s="215" t="s">
        <v>371</v>
      </c>
      <c r="D283" s="215" t="s">
        <v>134</v>
      </c>
      <c r="E283" s="216" t="s">
        <v>293</v>
      </c>
      <c r="F283" s="217" t="s">
        <v>294</v>
      </c>
      <c r="G283" s="218" t="s">
        <v>137</v>
      </c>
      <c r="H283" s="219">
        <v>0.91000000000000003</v>
      </c>
      <c r="I283" s="220"/>
      <c r="J283" s="221">
        <f>ROUND(I283*H283,2)</f>
        <v>0</v>
      </c>
      <c r="K283" s="217" t="s">
        <v>138</v>
      </c>
      <c r="L283" s="45"/>
      <c r="M283" s="222" t="s">
        <v>1</v>
      </c>
      <c r="N283" s="223" t="s">
        <v>42</v>
      </c>
      <c r="O283" s="92"/>
      <c r="P283" s="224">
        <f>O283*H283</f>
        <v>0</v>
      </c>
      <c r="Q283" s="224">
        <v>0.0086800000000000002</v>
      </c>
      <c r="R283" s="224">
        <f>Q283*H283</f>
        <v>0.007898800000000001</v>
      </c>
      <c r="S283" s="224">
        <v>0</v>
      </c>
      <c r="T283" s="225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26" t="s">
        <v>139</v>
      </c>
      <c r="AT283" s="226" t="s">
        <v>134</v>
      </c>
      <c r="AU283" s="226" t="s">
        <v>140</v>
      </c>
      <c r="AY283" s="18" t="s">
        <v>132</v>
      </c>
      <c r="BE283" s="227">
        <f>IF(N283="základní",J283,0)</f>
        <v>0</v>
      </c>
      <c r="BF283" s="227">
        <f>IF(N283="snížená",J283,0)</f>
        <v>0</v>
      </c>
      <c r="BG283" s="227">
        <f>IF(N283="zákl. přenesená",J283,0)</f>
        <v>0</v>
      </c>
      <c r="BH283" s="227">
        <f>IF(N283="sníž. přenesená",J283,0)</f>
        <v>0</v>
      </c>
      <c r="BI283" s="227">
        <f>IF(N283="nulová",J283,0)</f>
        <v>0</v>
      </c>
      <c r="BJ283" s="18" t="s">
        <v>140</v>
      </c>
      <c r="BK283" s="227">
        <f>ROUND(I283*H283,2)</f>
        <v>0</v>
      </c>
      <c r="BL283" s="18" t="s">
        <v>139</v>
      </c>
      <c r="BM283" s="226" t="s">
        <v>372</v>
      </c>
    </row>
    <row r="284" s="13" customFormat="1">
      <c r="A284" s="13"/>
      <c r="B284" s="228"/>
      <c r="C284" s="229"/>
      <c r="D284" s="230" t="s">
        <v>142</v>
      </c>
      <c r="E284" s="231" t="s">
        <v>1</v>
      </c>
      <c r="F284" s="232" t="s">
        <v>373</v>
      </c>
      <c r="G284" s="229"/>
      <c r="H284" s="231" t="s">
        <v>1</v>
      </c>
      <c r="I284" s="233"/>
      <c r="J284" s="229"/>
      <c r="K284" s="229"/>
      <c r="L284" s="234"/>
      <c r="M284" s="235"/>
      <c r="N284" s="236"/>
      <c r="O284" s="236"/>
      <c r="P284" s="236"/>
      <c r="Q284" s="236"/>
      <c r="R284" s="236"/>
      <c r="S284" s="236"/>
      <c r="T284" s="237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8" t="s">
        <v>142</v>
      </c>
      <c r="AU284" s="238" t="s">
        <v>140</v>
      </c>
      <c r="AV284" s="13" t="s">
        <v>84</v>
      </c>
      <c r="AW284" s="13" t="s">
        <v>32</v>
      </c>
      <c r="AX284" s="13" t="s">
        <v>76</v>
      </c>
      <c r="AY284" s="238" t="s">
        <v>132</v>
      </c>
    </row>
    <row r="285" s="14" customFormat="1">
      <c r="A285" s="14"/>
      <c r="B285" s="239"/>
      <c r="C285" s="240"/>
      <c r="D285" s="230" t="s">
        <v>142</v>
      </c>
      <c r="E285" s="241" t="s">
        <v>1</v>
      </c>
      <c r="F285" s="242" t="s">
        <v>374</v>
      </c>
      <c r="G285" s="240"/>
      <c r="H285" s="243">
        <v>0.91000000000000003</v>
      </c>
      <c r="I285" s="244"/>
      <c r="J285" s="240"/>
      <c r="K285" s="240"/>
      <c r="L285" s="245"/>
      <c r="M285" s="246"/>
      <c r="N285" s="247"/>
      <c r="O285" s="247"/>
      <c r="P285" s="247"/>
      <c r="Q285" s="247"/>
      <c r="R285" s="247"/>
      <c r="S285" s="247"/>
      <c r="T285" s="248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9" t="s">
        <v>142</v>
      </c>
      <c r="AU285" s="249" t="s">
        <v>140</v>
      </c>
      <c r="AV285" s="14" t="s">
        <v>140</v>
      </c>
      <c r="AW285" s="14" t="s">
        <v>32</v>
      </c>
      <c r="AX285" s="14" t="s">
        <v>76</v>
      </c>
      <c r="AY285" s="249" t="s">
        <v>132</v>
      </c>
    </row>
    <row r="286" s="15" customFormat="1">
      <c r="A286" s="15"/>
      <c r="B286" s="250"/>
      <c r="C286" s="251"/>
      <c r="D286" s="230" t="s">
        <v>142</v>
      </c>
      <c r="E286" s="252" t="s">
        <v>1</v>
      </c>
      <c r="F286" s="253" t="s">
        <v>145</v>
      </c>
      <c r="G286" s="251"/>
      <c r="H286" s="254">
        <v>0.91000000000000003</v>
      </c>
      <c r="I286" s="255"/>
      <c r="J286" s="251"/>
      <c r="K286" s="251"/>
      <c r="L286" s="256"/>
      <c r="M286" s="257"/>
      <c r="N286" s="258"/>
      <c r="O286" s="258"/>
      <c r="P286" s="258"/>
      <c r="Q286" s="258"/>
      <c r="R286" s="258"/>
      <c r="S286" s="258"/>
      <c r="T286" s="259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60" t="s">
        <v>142</v>
      </c>
      <c r="AU286" s="260" t="s">
        <v>140</v>
      </c>
      <c r="AV286" s="15" t="s">
        <v>139</v>
      </c>
      <c r="AW286" s="15" t="s">
        <v>32</v>
      </c>
      <c r="AX286" s="15" t="s">
        <v>84</v>
      </c>
      <c r="AY286" s="260" t="s">
        <v>132</v>
      </c>
    </row>
    <row r="287" s="2" customFormat="1" ht="24.15" customHeight="1">
      <c r="A287" s="39"/>
      <c r="B287" s="40"/>
      <c r="C287" s="261" t="s">
        <v>375</v>
      </c>
      <c r="D287" s="261" t="s">
        <v>231</v>
      </c>
      <c r="E287" s="262" t="s">
        <v>376</v>
      </c>
      <c r="F287" s="263" t="s">
        <v>377</v>
      </c>
      <c r="G287" s="264" t="s">
        <v>137</v>
      </c>
      <c r="H287" s="265">
        <v>0.95599999999999996</v>
      </c>
      <c r="I287" s="266"/>
      <c r="J287" s="267">
        <f>ROUND(I287*H287,2)</f>
        <v>0</v>
      </c>
      <c r="K287" s="263" t="s">
        <v>138</v>
      </c>
      <c r="L287" s="268"/>
      <c r="M287" s="269" t="s">
        <v>1</v>
      </c>
      <c r="N287" s="270" t="s">
        <v>42</v>
      </c>
      <c r="O287" s="92"/>
      <c r="P287" s="224">
        <f>O287*H287</f>
        <v>0</v>
      </c>
      <c r="Q287" s="224">
        <v>0.0054000000000000003</v>
      </c>
      <c r="R287" s="224">
        <f>Q287*H287</f>
        <v>0.0051624000000000001</v>
      </c>
      <c r="S287" s="224">
        <v>0</v>
      </c>
      <c r="T287" s="225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26" t="s">
        <v>176</v>
      </c>
      <c r="AT287" s="226" t="s">
        <v>231</v>
      </c>
      <c r="AU287" s="226" t="s">
        <v>140</v>
      </c>
      <c r="AY287" s="18" t="s">
        <v>132</v>
      </c>
      <c r="BE287" s="227">
        <f>IF(N287="základní",J287,0)</f>
        <v>0</v>
      </c>
      <c r="BF287" s="227">
        <f>IF(N287="snížená",J287,0)</f>
        <v>0</v>
      </c>
      <c r="BG287" s="227">
        <f>IF(N287="zákl. přenesená",J287,0)</f>
        <v>0</v>
      </c>
      <c r="BH287" s="227">
        <f>IF(N287="sníž. přenesená",J287,0)</f>
        <v>0</v>
      </c>
      <c r="BI287" s="227">
        <f>IF(N287="nulová",J287,0)</f>
        <v>0</v>
      </c>
      <c r="BJ287" s="18" t="s">
        <v>140</v>
      </c>
      <c r="BK287" s="227">
        <f>ROUND(I287*H287,2)</f>
        <v>0</v>
      </c>
      <c r="BL287" s="18" t="s">
        <v>139</v>
      </c>
      <c r="BM287" s="226" t="s">
        <v>378</v>
      </c>
    </row>
    <row r="288" s="14" customFormat="1">
      <c r="A288" s="14"/>
      <c r="B288" s="239"/>
      <c r="C288" s="240"/>
      <c r="D288" s="230" t="s">
        <v>142</v>
      </c>
      <c r="E288" s="240"/>
      <c r="F288" s="242" t="s">
        <v>379</v>
      </c>
      <c r="G288" s="240"/>
      <c r="H288" s="243">
        <v>0.95599999999999996</v>
      </c>
      <c r="I288" s="244"/>
      <c r="J288" s="240"/>
      <c r="K288" s="240"/>
      <c r="L288" s="245"/>
      <c r="M288" s="246"/>
      <c r="N288" s="247"/>
      <c r="O288" s="247"/>
      <c r="P288" s="247"/>
      <c r="Q288" s="247"/>
      <c r="R288" s="247"/>
      <c r="S288" s="247"/>
      <c r="T288" s="248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49" t="s">
        <v>142</v>
      </c>
      <c r="AU288" s="249" t="s">
        <v>140</v>
      </c>
      <c r="AV288" s="14" t="s">
        <v>140</v>
      </c>
      <c r="AW288" s="14" t="s">
        <v>4</v>
      </c>
      <c r="AX288" s="14" t="s">
        <v>84</v>
      </c>
      <c r="AY288" s="249" t="s">
        <v>132</v>
      </c>
    </row>
    <row r="289" s="2" customFormat="1" ht="55.5" customHeight="1">
      <c r="A289" s="39"/>
      <c r="B289" s="40"/>
      <c r="C289" s="215" t="s">
        <v>380</v>
      </c>
      <c r="D289" s="215" t="s">
        <v>134</v>
      </c>
      <c r="E289" s="216" t="s">
        <v>381</v>
      </c>
      <c r="F289" s="217" t="s">
        <v>382</v>
      </c>
      <c r="G289" s="218" t="s">
        <v>137</v>
      </c>
      <c r="H289" s="219">
        <v>371.97000000000003</v>
      </c>
      <c r="I289" s="220"/>
      <c r="J289" s="221">
        <f>ROUND(I289*H289,2)</f>
        <v>0</v>
      </c>
      <c r="K289" s="217" t="s">
        <v>138</v>
      </c>
      <c r="L289" s="45"/>
      <c r="M289" s="222" t="s">
        <v>1</v>
      </c>
      <c r="N289" s="223" t="s">
        <v>42</v>
      </c>
      <c r="O289" s="92"/>
      <c r="P289" s="224">
        <f>O289*H289</f>
        <v>0</v>
      </c>
      <c r="Q289" s="224">
        <v>8.0000000000000007E-05</v>
      </c>
      <c r="R289" s="224">
        <f>Q289*H289</f>
        <v>0.029757600000000006</v>
      </c>
      <c r="S289" s="224">
        <v>0</v>
      </c>
      <c r="T289" s="225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26" t="s">
        <v>139</v>
      </c>
      <c r="AT289" s="226" t="s">
        <v>134</v>
      </c>
      <c r="AU289" s="226" t="s">
        <v>140</v>
      </c>
      <c r="AY289" s="18" t="s">
        <v>132</v>
      </c>
      <c r="BE289" s="227">
        <f>IF(N289="základní",J289,0)</f>
        <v>0</v>
      </c>
      <c r="BF289" s="227">
        <f>IF(N289="snížená",J289,0)</f>
        <v>0</v>
      </c>
      <c r="BG289" s="227">
        <f>IF(N289="zákl. přenesená",J289,0)</f>
        <v>0</v>
      </c>
      <c r="BH289" s="227">
        <f>IF(N289="sníž. přenesená",J289,0)</f>
        <v>0</v>
      </c>
      <c r="BI289" s="227">
        <f>IF(N289="nulová",J289,0)</f>
        <v>0</v>
      </c>
      <c r="BJ289" s="18" t="s">
        <v>140</v>
      </c>
      <c r="BK289" s="227">
        <f>ROUND(I289*H289,2)</f>
        <v>0</v>
      </c>
      <c r="BL289" s="18" t="s">
        <v>139</v>
      </c>
      <c r="BM289" s="226" t="s">
        <v>383</v>
      </c>
    </row>
    <row r="290" s="14" customFormat="1">
      <c r="A290" s="14"/>
      <c r="B290" s="239"/>
      <c r="C290" s="240"/>
      <c r="D290" s="230" t="s">
        <v>142</v>
      </c>
      <c r="E290" s="241" t="s">
        <v>1</v>
      </c>
      <c r="F290" s="242" t="s">
        <v>384</v>
      </c>
      <c r="G290" s="240"/>
      <c r="H290" s="243">
        <v>371.97000000000003</v>
      </c>
      <c r="I290" s="244"/>
      <c r="J290" s="240"/>
      <c r="K290" s="240"/>
      <c r="L290" s="245"/>
      <c r="M290" s="246"/>
      <c r="N290" s="247"/>
      <c r="O290" s="247"/>
      <c r="P290" s="247"/>
      <c r="Q290" s="247"/>
      <c r="R290" s="247"/>
      <c r="S290" s="247"/>
      <c r="T290" s="248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49" t="s">
        <v>142</v>
      </c>
      <c r="AU290" s="249" t="s">
        <v>140</v>
      </c>
      <c r="AV290" s="14" t="s">
        <v>140</v>
      </c>
      <c r="AW290" s="14" t="s">
        <v>32</v>
      </c>
      <c r="AX290" s="14" t="s">
        <v>76</v>
      </c>
      <c r="AY290" s="249" t="s">
        <v>132</v>
      </c>
    </row>
    <row r="291" s="15" customFormat="1">
      <c r="A291" s="15"/>
      <c r="B291" s="250"/>
      <c r="C291" s="251"/>
      <c r="D291" s="230" t="s">
        <v>142</v>
      </c>
      <c r="E291" s="252" t="s">
        <v>1</v>
      </c>
      <c r="F291" s="253" t="s">
        <v>145</v>
      </c>
      <c r="G291" s="251"/>
      <c r="H291" s="254">
        <v>371.97000000000003</v>
      </c>
      <c r="I291" s="255"/>
      <c r="J291" s="251"/>
      <c r="K291" s="251"/>
      <c r="L291" s="256"/>
      <c r="M291" s="257"/>
      <c r="N291" s="258"/>
      <c r="O291" s="258"/>
      <c r="P291" s="258"/>
      <c r="Q291" s="258"/>
      <c r="R291" s="258"/>
      <c r="S291" s="258"/>
      <c r="T291" s="259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60" t="s">
        <v>142</v>
      </c>
      <c r="AU291" s="260" t="s">
        <v>140</v>
      </c>
      <c r="AV291" s="15" t="s">
        <v>139</v>
      </c>
      <c r="AW291" s="15" t="s">
        <v>32</v>
      </c>
      <c r="AX291" s="15" t="s">
        <v>84</v>
      </c>
      <c r="AY291" s="260" t="s">
        <v>132</v>
      </c>
    </row>
    <row r="292" s="2" customFormat="1" ht="55.5" customHeight="1">
      <c r="A292" s="39"/>
      <c r="B292" s="40"/>
      <c r="C292" s="215" t="s">
        <v>385</v>
      </c>
      <c r="D292" s="215" t="s">
        <v>134</v>
      </c>
      <c r="E292" s="216" t="s">
        <v>386</v>
      </c>
      <c r="F292" s="217" t="s">
        <v>387</v>
      </c>
      <c r="G292" s="218" t="s">
        <v>137</v>
      </c>
      <c r="H292" s="219">
        <v>18.125</v>
      </c>
      <c r="I292" s="220"/>
      <c r="J292" s="221">
        <f>ROUND(I292*H292,2)</f>
        <v>0</v>
      </c>
      <c r="K292" s="217" t="s">
        <v>138</v>
      </c>
      <c r="L292" s="45"/>
      <c r="M292" s="222" t="s">
        <v>1</v>
      </c>
      <c r="N292" s="223" t="s">
        <v>42</v>
      </c>
      <c r="O292" s="92"/>
      <c r="P292" s="224">
        <f>O292*H292</f>
        <v>0</v>
      </c>
      <c r="Q292" s="224">
        <v>8.0000000000000007E-05</v>
      </c>
      <c r="R292" s="224">
        <f>Q292*H292</f>
        <v>0.0014500000000000001</v>
      </c>
      <c r="S292" s="224">
        <v>0</v>
      </c>
      <c r="T292" s="225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26" t="s">
        <v>139</v>
      </c>
      <c r="AT292" s="226" t="s">
        <v>134</v>
      </c>
      <c r="AU292" s="226" t="s">
        <v>140</v>
      </c>
      <c r="AY292" s="18" t="s">
        <v>132</v>
      </c>
      <c r="BE292" s="227">
        <f>IF(N292="základní",J292,0)</f>
        <v>0</v>
      </c>
      <c r="BF292" s="227">
        <f>IF(N292="snížená",J292,0)</f>
        <v>0</v>
      </c>
      <c r="BG292" s="227">
        <f>IF(N292="zákl. přenesená",J292,0)</f>
        <v>0</v>
      </c>
      <c r="BH292" s="227">
        <f>IF(N292="sníž. přenesená",J292,0)</f>
        <v>0</v>
      </c>
      <c r="BI292" s="227">
        <f>IF(N292="nulová",J292,0)</f>
        <v>0</v>
      </c>
      <c r="BJ292" s="18" t="s">
        <v>140</v>
      </c>
      <c r="BK292" s="227">
        <f>ROUND(I292*H292,2)</f>
        <v>0</v>
      </c>
      <c r="BL292" s="18" t="s">
        <v>139</v>
      </c>
      <c r="BM292" s="226" t="s">
        <v>388</v>
      </c>
    </row>
    <row r="293" s="14" customFormat="1">
      <c r="A293" s="14"/>
      <c r="B293" s="239"/>
      <c r="C293" s="240"/>
      <c r="D293" s="230" t="s">
        <v>142</v>
      </c>
      <c r="E293" s="241" t="s">
        <v>1</v>
      </c>
      <c r="F293" s="242" t="s">
        <v>389</v>
      </c>
      <c r="G293" s="240"/>
      <c r="H293" s="243">
        <v>18.125</v>
      </c>
      <c r="I293" s="244"/>
      <c r="J293" s="240"/>
      <c r="K293" s="240"/>
      <c r="L293" s="245"/>
      <c r="M293" s="246"/>
      <c r="N293" s="247"/>
      <c r="O293" s="247"/>
      <c r="P293" s="247"/>
      <c r="Q293" s="247"/>
      <c r="R293" s="247"/>
      <c r="S293" s="247"/>
      <c r="T293" s="248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9" t="s">
        <v>142</v>
      </c>
      <c r="AU293" s="249" t="s">
        <v>140</v>
      </c>
      <c r="AV293" s="14" t="s">
        <v>140</v>
      </c>
      <c r="AW293" s="14" t="s">
        <v>32</v>
      </c>
      <c r="AX293" s="14" t="s">
        <v>76</v>
      </c>
      <c r="AY293" s="249" t="s">
        <v>132</v>
      </c>
    </row>
    <row r="294" s="15" customFormat="1">
      <c r="A294" s="15"/>
      <c r="B294" s="250"/>
      <c r="C294" s="251"/>
      <c r="D294" s="230" t="s">
        <v>142</v>
      </c>
      <c r="E294" s="252" t="s">
        <v>1</v>
      </c>
      <c r="F294" s="253" t="s">
        <v>145</v>
      </c>
      <c r="G294" s="251"/>
      <c r="H294" s="254">
        <v>18.125</v>
      </c>
      <c r="I294" s="255"/>
      <c r="J294" s="251"/>
      <c r="K294" s="251"/>
      <c r="L294" s="256"/>
      <c r="M294" s="257"/>
      <c r="N294" s="258"/>
      <c r="O294" s="258"/>
      <c r="P294" s="258"/>
      <c r="Q294" s="258"/>
      <c r="R294" s="258"/>
      <c r="S294" s="258"/>
      <c r="T294" s="259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60" t="s">
        <v>142</v>
      </c>
      <c r="AU294" s="260" t="s">
        <v>140</v>
      </c>
      <c r="AV294" s="15" t="s">
        <v>139</v>
      </c>
      <c r="AW294" s="15" t="s">
        <v>32</v>
      </c>
      <c r="AX294" s="15" t="s">
        <v>84</v>
      </c>
      <c r="AY294" s="260" t="s">
        <v>132</v>
      </c>
    </row>
    <row r="295" s="2" customFormat="1" ht="55.5" customHeight="1">
      <c r="A295" s="39"/>
      <c r="B295" s="40"/>
      <c r="C295" s="215" t="s">
        <v>390</v>
      </c>
      <c r="D295" s="215" t="s">
        <v>134</v>
      </c>
      <c r="E295" s="216" t="s">
        <v>391</v>
      </c>
      <c r="F295" s="217" t="s">
        <v>392</v>
      </c>
      <c r="G295" s="218" t="s">
        <v>137</v>
      </c>
      <c r="H295" s="219">
        <v>10.75</v>
      </c>
      <c r="I295" s="220"/>
      <c r="J295" s="221">
        <f>ROUND(I295*H295,2)</f>
        <v>0</v>
      </c>
      <c r="K295" s="217" t="s">
        <v>138</v>
      </c>
      <c r="L295" s="45"/>
      <c r="M295" s="222" t="s">
        <v>1</v>
      </c>
      <c r="N295" s="223" t="s">
        <v>42</v>
      </c>
      <c r="O295" s="92"/>
      <c r="P295" s="224">
        <f>O295*H295</f>
        <v>0</v>
      </c>
      <c r="Q295" s="224">
        <v>8.0000000000000007E-05</v>
      </c>
      <c r="R295" s="224">
        <f>Q295*H295</f>
        <v>0.00086000000000000009</v>
      </c>
      <c r="S295" s="224">
        <v>0</v>
      </c>
      <c r="T295" s="225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26" t="s">
        <v>139</v>
      </c>
      <c r="AT295" s="226" t="s">
        <v>134</v>
      </c>
      <c r="AU295" s="226" t="s">
        <v>140</v>
      </c>
      <c r="AY295" s="18" t="s">
        <v>132</v>
      </c>
      <c r="BE295" s="227">
        <f>IF(N295="základní",J295,0)</f>
        <v>0</v>
      </c>
      <c r="BF295" s="227">
        <f>IF(N295="snížená",J295,0)</f>
        <v>0</v>
      </c>
      <c r="BG295" s="227">
        <f>IF(N295="zákl. přenesená",J295,0)</f>
        <v>0</v>
      </c>
      <c r="BH295" s="227">
        <f>IF(N295="sníž. přenesená",J295,0)</f>
        <v>0</v>
      </c>
      <c r="BI295" s="227">
        <f>IF(N295="nulová",J295,0)</f>
        <v>0</v>
      </c>
      <c r="BJ295" s="18" t="s">
        <v>140</v>
      </c>
      <c r="BK295" s="227">
        <f>ROUND(I295*H295,2)</f>
        <v>0</v>
      </c>
      <c r="BL295" s="18" t="s">
        <v>139</v>
      </c>
      <c r="BM295" s="226" t="s">
        <v>393</v>
      </c>
    </row>
    <row r="296" s="14" customFormat="1">
      <c r="A296" s="14"/>
      <c r="B296" s="239"/>
      <c r="C296" s="240"/>
      <c r="D296" s="230" t="s">
        <v>142</v>
      </c>
      <c r="E296" s="241" t="s">
        <v>1</v>
      </c>
      <c r="F296" s="242" t="s">
        <v>394</v>
      </c>
      <c r="G296" s="240"/>
      <c r="H296" s="243">
        <v>10.75</v>
      </c>
      <c r="I296" s="244"/>
      <c r="J296" s="240"/>
      <c r="K296" s="240"/>
      <c r="L296" s="245"/>
      <c r="M296" s="246"/>
      <c r="N296" s="247"/>
      <c r="O296" s="247"/>
      <c r="P296" s="247"/>
      <c r="Q296" s="247"/>
      <c r="R296" s="247"/>
      <c r="S296" s="247"/>
      <c r="T296" s="248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9" t="s">
        <v>142</v>
      </c>
      <c r="AU296" s="249" t="s">
        <v>140</v>
      </c>
      <c r="AV296" s="14" t="s">
        <v>140</v>
      </c>
      <c r="AW296" s="14" t="s">
        <v>32</v>
      </c>
      <c r="AX296" s="14" t="s">
        <v>76</v>
      </c>
      <c r="AY296" s="249" t="s">
        <v>132</v>
      </c>
    </row>
    <row r="297" s="15" customFormat="1">
      <c r="A297" s="15"/>
      <c r="B297" s="250"/>
      <c r="C297" s="251"/>
      <c r="D297" s="230" t="s">
        <v>142</v>
      </c>
      <c r="E297" s="252" t="s">
        <v>1</v>
      </c>
      <c r="F297" s="253" t="s">
        <v>145</v>
      </c>
      <c r="G297" s="251"/>
      <c r="H297" s="254">
        <v>10.75</v>
      </c>
      <c r="I297" s="255"/>
      <c r="J297" s="251"/>
      <c r="K297" s="251"/>
      <c r="L297" s="256"/>
      <c r="M297" s="257"/>
      <c r="N297" s="258"/>
      <c r="O297" s="258"/>
      <c r="P297" s="258"/>
      <c r="Q297" s="258"/>
      <c r="R297" s="258"/>
      <c r="S297" s="258"/>
      <c r="T297" s="259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60" t="s">
        <v>142</v>
      </c>
      <c r="AU297" s="260" t="s">
        <v>140</v>
      </c>
      <c r="AV297" s="15" t="s">
        <v>139</v>
      </c>
      <c r="AW297" s="15" t="s">
        <v>32</v>
      </c>
      <c r="AX297" s="15" t="s">
        <v>84</v>
      </c>
      <c r="AY297" s="260" t="s">
        <v>132</v>
      </c>
    </row>
    <row r="298" s="2" customFormat="1" ht="24.15" customHeight="1">
      <c r="A298" s="39"/>
      <c r="B298" s="40"/>
      <c r="C298" s="215" t="s">
        <v>395</v>
      </c>
      <c r="D298" s="215" t="s">
        <v>134</v>
      </c>
      <c r="E298" s="216" t="s">
        <v>396</v>
      </c>
      <c r="F298" s="217" t="s">
        <v>397</v>
      </c>
      <c r="G298" s="218" t="s">
        <v>208</v>
      </c>
      <c r="H298" s="219">
        <v>36.234999999999999</v>
      </c>
      <c r="I298" s="220"/>
      <c r="J298" s="221">
        <f>ROUND(I298*H298,2)</f>
        <v>0</v>
      </c>
      <c r="K298" s="217" t="s">
        <v>138</v>
      </c>
      <c r="L298" s="45"/>
      <c r="M298" s="222" t="s">
        <v>1</v>
      </c>
      <c r="N298" s="223" t="s">
        <v>42</v>
      </c>
      <c r="O298" s="92"/>
      <c r="P298" s="224">
        <f>O298*H298</f>
        <v>0</v>
      </c>
      <c r="Q298" s="224">
        <v>0.00010000000000000001</v>
      </c>
      <c r="R298" s="224">
        <f>Q298*H298</f>
        <v>0.0036235</v>
      </c>
      <c r="S298" s="224">
        <v>0</v>
      </c>
      <c r="T298" s="225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26" t="s">
        <v>139</v>
      </c>
      <c r="AT298" s="226" t="s">
        <v>134</v>
      </c>
      <c r="AU298" s="226" t="s">
        <v>140</v>
      </c>
      <c r="AY298" s="18" t="s">
        <v>132</v>
      </c>
      <c r="BE298" s="227">
        <f>IF(N298="základní",J298,0)</f>
        <v>0</v>
      </c>
      <c r="BF298" s="227">
        <f>IF(N298="snížená",J298,0)</f>
        <v>0</v>
      </c>
      <c r="BG298" s="227">
        <f>IF(N298="zákl. přenesená",J298,0)</f>
        <v>0</v>
      </c>
      <c r="BH298" s="227">
        <f>IF(N298="sníž. přenesená",J298,0)</f>
        <v>0</v>
      </c>
      <c r="BI298" s="227">
        <f>IF(N298="nulová",J298,0)</f>
        <v>0</v>
      </c>
      <c r="BJ298" s="18" t="s">
        <v>140</v>
      </c>
      <c r="BK298" s="227">
        <f>ROUND(I298*H298,2)</f>
        <v>0</v>
      </c>
      <c r="BL298" s="18" t="s">
        <v>139</v>
      </c>
      <c r="BM298" s="226" t="s">
        <v>398</v>
      </c>
    </row>
    <row r="299" s="14" customFormat="1">
      <c r="A299" s="14"/>
      <c r="B299" s="239"/>
      <c r="C299" s="240"/>
      <c r="D299" s="230" t="s">
        <v>142</v>
      </c>
      <c r="E299" s="241" t="s">
        <v>1</v>
      </c>
      <c r="F299" s="242" t="s">
        <v>399</v>
      </c>
      <c r="G299" s="240"/>
      <c r="H299" s="243">
        <v>36.234999999999999</v>
      </c>
      <c r="I299" s="244"/>
      <c r="J299" s="240"/>
      <c r="K299" s="240"/>
      <c r="L299" s="245"/>
      <c r="M299" s="246"/>
      <c r="N299" s="247"/>
      <c r="O299" s="247"/>
      <c r="P299" s="247"/>
      <c r="Q299" s="247"/>
      <c r="R299" s="247"/>
      <c r="S299" s="247"/>
      <c r="T299" s="248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49" t="s">
        <v>142</v>
      </c>
      <c r="AU299" s="249" t="s">
        <v>140</v>
      </c>
      <c r="AV299" s="14" t="s">
        <v>140</v>
      </c>
      <c r="AW299" s="14" t="s">
        <v>32</v>
      </c>
      <c r="AX299" s="14" t="s">
        <v>76</v>
      </c>
      <c r="AY299" s="249" t="s">
        <v>132</v>
      </c>
    </row>
    <row r="300" s="15" customFormat="1">
      <c r="A300" s="15"/>
      <c r="B300" s="250"/>
      <c r="C300" s="251"/>
      <c r="D300" s="230" t="s">
        <v>142</v>
      </c>
      <c r="E300" s="252" t="s">
        <v>1</v>
      </c>
      <c r="F300" s="253" t="s">
        <v>145</v>
      </c>
      <c r="G300" s="251"/>
      <c r="H300" s="254">
        <v>36.234999999999999</v>
      </c>
      <c r="I300" s="255"/>
      <c r="J300" s="251"/>
      <c r="K300" s="251"/>
      <c r="L300" s="256"/>
      <c r="M300" s="257"/>
      <c r="N300" s="258"/>
      <c r="O300" s="258"/>
      <c r="P300" s="258"/>
      <c r="Q300" s="258"/>
      <c r="R300" s="258"/>
      <c r="S300" s="258"/>
      <c r="T300" s="259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60" t="s">
        <v>142</v>
      </c>
      <c r="AU300" s="260" t="s">
        <v>140</v>
      </c>
      <c r="AV300" s="15" t="s">
        <v>139</v>
      </c>
      <c r="AW300" s="15" t="s">
        <v>32</v>
      </c>
      <c r="AX300" s="15" t="s">
        <v>84</v>
      </c>
      <c r="AY300" s="260" t="s">
        <v>132</v>
      </c>
    </row>
    <row r="301" s="2" customFormat="1" ht="24.15" customHeight="1">
      <c r="A301" s="39"/>
      <c r="B301" s="40"/>
      <c r="C301" s="261" t="s">
        <v>400</v>
      </c>
      <c r="D301" s="261" t="s">
        <v>231</v>
      </c>
      <c r="E301" s="262" t="s">
        <v>401</v>
      </c>
      <c r="F301" s="263" t="s">
        <v>402</v>
      </c>
      <c r="G301" s="264" t="s">
        <v>208</v>
      </c>
      <c r="H301" s="265">
        <v>38.046999999999997</v>
      </c>
      <c r="I301" s="266"/>
      <c r="J301" s="267">
        <f>ROUND(I301*H301,2)</f>
        <v>0</v>
      </c>
      <c r="K301" s="263" t="s">
        <v>138</v>
      </c>
      <c r="L301" s="268"/>
      <c r="M301" s="269" t="s">
        <v>1</v>
      </c>
      <c r="N301" s="270" t="s">
        <v>42</v>
      </c>
      <c r="O301" s="92"/>
      <c r="P301" s="224">
        <f>O301*H301</f>
        <v>0</v>
      </c>
      <c r="Q301" s="224">
        <v>0.00068000000000000005</v>
      </c>
      <c r="R301" s="224">
        <f>Q301*H301</f>
        <v>0.025871959999999999</v>
      </c>
      <c r="S301" s="224">
        <v>0</v>
      </c>
      <c r="T301" s="225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26" t="s">
        <v>176</v>
      </c>
      <c r="AT301" s="226" t="s">
        <v>231</v>
      </c>
      <c r="AU301" s="226" t="s">
        <v>140</v>
      </c>
      <c r="AY301" s="18" t="s">
        <v>132</v>
      </c>
      <c r="BE301" s="227">
        <f>IF(N301="základní",J301,0)</f>
        <v>0</v>
      </c>
      <c r="BF301" s="227">
        <f>IF(N301="snížená",J301,0)</f>
        <v>0</v>
      </c>
      <c r="BG301" s="227">
        <f>IF(N301="zákl. přenesená",J301,0)</f>
        <v>0</v>
      </c>
      <c r="BH301" s="227">
        <f>IF(N301="sníž. přenesená",J301,0)</f>
        <v>0</v>
      </c>
      <c r="BI301" s="227">
        <f>IF(N301="nulová",J301,0)</f>
        <v>0</v>
      </c>
      <c r="BJ301" s="18" t="s">
        <v>140</v>
      </c>
      <c r="BK301" s="227">
        <f>ROUND(I301*H301,2)</f>
        <v>0</v>
      </c>
      <c r="BL301" s="18" t="s">
        <v>139</v>
      </c>
      <c r="BM301" s="226" t="s">
        <v>403</v>
      </c>
    </row>
    <row r="302" s="14" customFormat="1">
      <c r="A302" s="14"/>
      <c r="B302" s="239"/>
      <c r="C302" s="240"/>
      <c r="D302" s="230" t="s">
        <v>142</v>
      </c>
      <c r="E302" s="240"/>
      <c r="F302" s="242" t="s">
        <v>404</v>
      </c>
      <c r="G302" s="240"/>
      <c r="H302" s="243">
        <v>38.046999999999997</v>
      </c>
      <c r="I302" s="244"/>
      <c r="J302" s="240"/>
      <c r="K302" s="240"/>
      <c r="L302" s="245"/>
      <c r="M302" s="246"/>
      <c r="N302" s="247"/>
      <c r="O302" s="247"/>
      <c r="P302" s="247"/>
      <c r="Q302" s="247"/>
      <c r="R302" s="247"/>
      <c r="S302" s="247"/>
      <c r="T302" s="248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9" t="s">
        <v>142</v>
      </c>
      <c r="AU302" s="249" t="s">
        <v>140</v>
      </c>
      <c r="AV302" s="14" t="s">
        <v>140</v>
      </c>
      <c r="AW302" s="14" t="s">
        <v>4</v>
      </c>
      <c r="AX302" s="14" t="s">
        <v>84</v>
      </c>
      <c r="AY302" s="249" t="s">
        <v>132</v>
      </c>
    </row>
    <row r="303" s="2" customFormat="1" ht="24.15" customHeight="1">
      <c r="A303" s="39"/>
      <c r="B303" s="40"/>
      <c r="C303" s="215" t="s">
        <v>405</v>
      </c>
      <c r="D303" s="215" t="s">
        <v>134</v>
      </c>
      <c r="E303" s="216" t="s">
        <v>406</v>
      </c>
      <c r="F303" s="217" t="s">
        <v>407</v>
      </c>
      <c r="G303" s="218" t="s">
        <v>208</v>
      </c>
      <c r="H303" s="219">
        <v>426.85000000000002</v>
      </c>
      <c r="I303" s="220"/>
      <c r="J303" s="221">
        <f>ROUND(I303*H303,2)</f>
        <v>0</v>
      </c>
      <c r="K303" s="217" t="s">
        <v>138</v>
      </c>
      <c r="L303" s="45"/>
      <c r="M303" s="222" t="s">
        <v>1</v>
      </c>
      <c r="N303" s="223" t="s">
        <v>42</v>
      </c>
      <c r="O303" s="92"/>
      <c r="P303" s="224">
        <f>O303*H303</f>
        <v>0</v>
      </c>
      <c r="Q303" s="224">
        <v>0</v>
      </c>
      <c r="R303" s="224">
        <f>Q303*H303</f>
        <v>0</v>
      </c>
      <c r="S303" s="224">
        <v>0</v>
      </c>
      <c r="T303" s="225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26" t="s">
        <v>139</v>
      </c>
      <c r="AT303" s="226" t="s">
        <v>134</v>
      </c>
      <c r="AU303" s="226" t="s">
        <v>140</v>
      </c>
      <c r="AY303" s="18" t="s">
        <v>132</v>
      </c>
      <c r="BE303" s="227">
        <f>IF(N303="základní",J303,0)</f>
        <v>0</v>
      </c>
      <c r="BF303" s="227">
        <f>IF(N303="snížená",J303,0)</f>
        <v>0</v>
      </c>
      <c r="BG303" s="227">
        <f>IF(N303="zákl. přenesená",J303,0)</f>
        <v>0</v>
      </c>
      <c r="BH303" s="227">
        <f>IF(N303="sníž. přenesená",J303,0)</f>
        <v>0</v>
      </c>
      <c r="BI303" s="227">
        <f>IF(N303="nulová",J303,0)</f>
        <v>0</v>
      </c>
      <c r="BJ303" s="18" t="s">
        <v>140</v>
      </c>
      <c r="BK303" s="227">
        <f>ROUND(I303*H303,2)</f>
        <v>0</v>
      </c>
      <c r="BL303" s="18" t="s">
        <v>139</v>
      </c>
      <c r="BM303" s="226" t="s">
        <v>408</v>
      </c>
    </row>
    <row r="304" s="13" customFormat="1">
      <c r="A304" s="13"/>
      <c r="B304" s="228"/>
      <c r="C304" s="229"/>
      <c r="D304" s="230" t="s">
        <v>142</v>
      </c>
      <c r="E304" s="231" t="s">
        <v>1</v>
      </c>
      <c r="F304" s="232" t="s">
        <v>409</v>
      </c>
      <c r="G304" s="229"/>
      <c r="H304" s="231" t="s">
        <v>1</v>
      </c>
      <c r="I304" s="233"/>
      <c r="J304" s="229"/>
      <c r="K304" s="229"/>
      <c r="L304" s="234"/>
      <c r="M304" s="235"/>
      <c r="N304" s="236"/>
      <c r="O304" s="236"/>
      <c r="P304" s="236"/>
      <c r="Q304" s="236"/>
      <c r="R304" s="236"/>
      <c r="S304" s="236"/>
      <c r="T304" s="237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8" t="s">
        <v>142</v>
      </c>
      <c r="AU304" s="238" t="s">
        <v>140</v>
      </c>
      <c r="AV304" s="13" t="s">
        <v>84</v>
      </c>
      <c r="AW304" s="13" t="s">
        <v>32</v>
      </c>
      <c r="AX304" s="13" t="s">
        <v>76</v>
      </c>
      <c r="AY304" s="238" t="s">
        <v>132</v>
      </c>
    </row>
    <row r="305" s="14" customFormat="1">
      <c r="A305" s="14"/>
      <c r="B305" s="239"/>
      <c r="C305" s="240"/>
      <c r="D305" s="230" t="s">
        <v>142</v>
      </c>
      <c r="E305" s="241" t="s">
        <v>1</v>
      </c>
      <c r="F305" s="242" t="s">
        <v>410</v>
      </c>
      <c r="G305" s="240"/>
      <c r="H305" s="243">
        <v>39.299999999999997</v>
      </c>
      <c r="I305" s="244"/>
      <c r="J305" s="240"/>
      <c r="K305" s="240"/>
      <c r="L305" s="245"/>
      <c r="M305" s="246"/>
      <c r="N305" s="247"/>
      <c r="O305" s="247"/>
      <c r="P305" s="247"/>
      <c r="Q305" s="247"/>
      <c r="R305" s="247"/>
      <c r="S305" s="247"/>
      <c r="T305" s="248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9" t="s">
        <v>142</v>
      </c>
      <c r="AU305" s="249" t="s">
        <v>140</v>
      </c>
      <c r="AV305" s="14" t="s">
        <v>140</v>
      </c>
      <c r="AW305" s="14" t="s">
        <v>32</v>
      </c>
      <c r="AX305" s="14" t="s">
        <v>76</v>
      </c>
      <c r="AY305" s="249" t="s">
        <v>132</v>
      </c>
    </row>
    <row r="306" s="14" customFormat="1">
      <c r="A306" s="14"/>
      <c r="B306" s="239"/>
      <c r="C306" s="240"/>
      <c r="D306" s="230" t="s">
        <v>142</v>
      </c>
      <c r="E306" s="241" t="s">
        <v>1</v>
      </c>
      <c r="F306" s="242" t="s">
        <v>411</v>
      </c>
      <c r="G306" s="240"/>
      <c r="H306" s="243">
        <v>75.900000000000006</v>
      </c>
      <c r="I306" s="244"/>
      <c r="J306" s="240"/>
      <c r="K306" s="240"/>
      <c r="L306" s="245"/>
      <c r="M306" s="246"/>
      <c r="N306" s="247"/>
      <c r="O306" s="247"/>
      <c r="P306" s="247"/>
      <c r="Q306" s="247"/>
      <c r="R306" s="247"/>
      <c r="S306" s="247"/>
      <c r="T306" s="248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9" t="s">
        <v>142</v>
      </c>
      <c r="AU306" s="249" t="s">
        <v>140</v>
      </c>
      <c r="AV306" s="14" t="s">
        <v>140</v>
      </c>
      <c r="AW306" s="14" t="s">
        <v>32</v>
      </c>
      <c r="AX306" s="14" t="s">
        <v>76</v>
      </c>
      <c r="AY306" s="249" t="s">
        <v>132</v>
      </c>
    </row>
    <row r="307" s="16" customFormat="1">
      <c r="A307" s="16"/>
      <c r="B307" s="271"/>
      <c r="C307" s="272"/>
      <c r="D307" s="230" t="s">
        <v>142</v>
      </c>
      <c r="E307" s="273" t="s">
        <v>1</v>
      </c>
      <c r="F307" s="274" t="s">
        <v>279</v>
      </c>
      <c r="G307" s="272"/>
      <c r="H307" s="275">
        <v>115.2</v>
      </c>
      <c r="I307" s="276"/>
      <c r="J307" s="272"/>
      <c r="K307" s="272"/>
      <c r="L307" s="277"/>
      <c r="M307" s="278"/>
      <c r="N307" s="279"/>
      <c r="O307" s="279"/>
      <c r="P307" s="279"/>
      <c r="Q307" s="279"/>
      <c r="R307" s="279"/>
      <c r="S307" s="279"/>
      <c r="T307" s="280"/>
      <c r="U307" s="16"/>
      <c r="V307" s="16"/>
      <c r="W307" s="16"/>
      <c r="X307" s="16"/>
      <c r="Y307" s="16"/>
      <c r="Z307" s="16"/>
      <c r="AA307" s="16"/>
      <c r="AB307" s="16"/>
      <c r="AC307" s="16"/>
      <c r="AD307" s="16"/>
      <c r="AE307" s="16"/>
      <c r="AT307" s="281" t="s">
        <v>142</v>
      </c>
      <c r="AU307" s="281" t="s">
        <v>140</v>
      </c>
      <c r="AV307" s="16" t="s">
        <v>152</v>
      </c>
      <c r="AW307" s="16" t="s">
        <v>32</v>
      </c>
      <c r="AX307" s="16" t="s">
        <v>76</v>
      </c>
      <c r="AY307" s="281" t="s">
        <v>132</v>
      </c>
    </row>
    <row r="308" s="13" customFormat="1">
      <c r="A308" s="13"/>
      <c r="B308" s="228"/>
      <c r="C308" s="229"/>
      <c r="D308" s="230" t="s">
        <v>142</v>
      </c>
      <c r="E308" s="231" t="s">
        <v>1</v>
      </c>
      <c r="F308" s="232" t="s">
        <v>412</v>
      </c>
      <c r="G308" s="229"/>
      <c r="H308" s="231" t="s">
        <v>1</v>
      </c>
      <c r="I308" s="233"/>
      <c r="J308" s="229"/>
      <c r="K308" s="229"/>
      <c r="L308" s="234"/>
      <c r="M308" s="235"/>
      <c r="N308" s="236"/>
      <c r="O308" s="236"/>
      <c r="P308" s="236"/>
      <c r="Q308" s="236"/>
      <c r="R308" s="236"/>
      <c r="S308" s="236"/>
      <c r="T308" s="237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8" t="s">
        <v>142</v>
      </c>
      <c r="AU308" s="238" t="s">
        <v>140</v>
      </c>
      <c r="AV308" s="13" t="s">
        <v>84</v>
      </c>
      <c r="AW308" s="13" t="s">
        <v>32</v>
      </c>
      <c r="AX308" s="13" t="s">
        <v>76</v>
      </c>
      <c r="AY308" s="238" t="s">
        <v>132</v>
      </c>
    </row>
    <row r="309" s="13" customFormat="1">
      <c r="A309" s="13"/>
      <c r="B309" s="228"/>
      <c r="C309" s="229"/>
      <c r="D309" s="230" t="s">
        <v>142</v>
      </c>
      <c r="E309" s="231" t="s">
        <v>1</v>
      </c>
      <c r="F309" s="232" t="s">
        <v>413</v>
      </c>
      <c r="G309" s="229"/>
      <c r="H309" s="231" t="s">
        <v>1</v>
      </c>
      <c r="I309" s="233"/>
      <c r="J309" s="229"/>
      <c r="K309" s="229"/>
      <c r="L309" s="234"/>
      <c r="M309" s="235"/>
      <c r="N309" s="236"/>
      <c r="O309" s="236"/>
      <c r="P309" s="236"/>
      <c r="Q309" s="236"/>
      <c r="R309" s="236"/>
      <c r="S309" s="236"/>
      <c r="T309" s="237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8" t="s">
        <v>142</v>
      </c>
      <c r="AU309" s="238" t="s">
        <v>140</v>
      </c>
      <c r="AV309" s="13" t="s">
        <v>84</v>
      </c>
      <c r="AW309" s="13" t="s">
        <v>32</v>
      </c>
      <c r="AX309" s="13" t="s">
        <v>76</v>
      </c>
      <c r="AY309" s="238" t="s">
        <v>132</v>
      </c>
    </row>
    <row r="310" s="14" customFormat="1">
      <c r="A310" s="14"/>
      <c r="B310" s="239"/>
      <c r="C310" s="240"/>
      <c r="D310" s="230" t="s">
        <v>142</v>
      </c>
      <c r="E310" s="241" t="s">
        <v>1</v>
      </c>
      <c r="F310" s="242" t="s">
        <v>329</v>
      </c>
      <c r="G310" s="240"/>
      <c r="H310" s="243">
        <v>12.75</v>
      </c>
      <c r="I310" s="244"/>
      <c r="J310" s="240"/>
      <c r="K310" s="240"/>
      <c r="L310" s="245"/>
      <c r="M310" s="246"/>
      <c r="N310" s="247"/>
      <c r="O310" s="247"/>
      <c r="P310" s="247"/>
      <c r="Q310" s="247"/>
      <c r="R310" s="247"/>
      <c r="S310" s="247"/>
      <c r="T310" s="248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49" t="s">
        <v>142</v>
      </c>
      <c r="AU310" s="249" t="s">
        <v>140</v>
      </c>
      <c r="AV310" s="14" t="s">
        <v>140</v>
      </c>
      <c r="AW310" s="14" t="s">
        <v>32</v>
      </c>
      <c r="AX310" s="14" t="s">
        <v>76</v>
      </c>
      <c r="AY310" s="249" t="s">
        <v>132</v>
      </c>
    </row>
    <row r="311" s="14" customFormat="1">
      <c r="A311" s="14"/>
      <c r="B311" s="239"/>
      <c r="C311" s="240"/>
      <c r="D311" s="230" t="s">
        <v>142</v>
      </c>
      <c r="E311" s="241" t="s">
        <v>1</v>
      </c>
      <c r="F311" s="242" t="s">
        <v>330</v>
      </c>
      <c r="G311" s="240"/>
      <c r="H311" s="243">
        <v>95.099999999999994</v>
      </c>
      <c r="I311" s="244"/>
      <c r="J311" s="240"/>
      <c r="K311" s="240"/>
      <c r="L311" s="245"/>
      <c r="M311" s="246"/>
      <c r="N311" s="247"/>
      <c r="O311" s="247"/>
      <c r="P311" s="247"/>
      <c r="Q311" s="247"/>
      <c r="R311" s="247"/>
      <c r="S311" s="247"/>
      <c r="T311" s="248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9" t="s">
        <v>142</v>
      </c>
      <c r="AU311" s="249" t="s">
        <v>140</v>
      </c>
      <c r="AV311" s="14" t="s">
        <v>140</v>
      </c>
      <c r="AW311" s="14" t="s">
        <v>32</v>
      </c>
      <c r="AX311" s="14" t="s">
        <v>76</v>
      </c>
      <c r="AY311" s="249" t="s">
        <v>132</v>
      </c>
    </row>
    <row r="312" s="13" customFormat="1">
      <c r="A312" s="13"/>
      <c r="B312" s="228"/>
      <c r="C312" s="229"/>
      <c r="D312" s="230" t="s">
        <v>142</v>
      </c>
      <c r="E312" s="231" t="s">
        <v>1</v>
      </c>
      <c r="F312" s="232" t="s">
        <v>414</v>
      </c>
      <c r="G312" s="229"/>
      <c r="H312" s="231" t="s">
        <v>1</v>
      </c>
      <c r="I312" s="233"/>
      <c r="J312" s="229"/>
      <c r="K312" s="229"/>
      <c r="L312" s="234"/>
      <c r="M312" s="235"/>
      <c r="N312" s="236"/>
      <c r="O312" s="236"/>
      <c r="P312" s="236"/>
      <c r="Q312" s="236"/>
      <c r="R312" s="236"/>
      <c r="S312" s="236"/>
      <c r="T312" s="237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8" t="s">
        <v>142</v>
      </c>
      <c r="AU312" s="238" t="s">
        <v>140</v>
      </c>
      <c r="AV312" s="13" t="s">
        <v>84</v>
      </c>
      <c r="AW312" s="13" t="s">
        <v>32</v>
      </c>
      <c r="AX312" s="13" t="s">
        <v>76</v>
      </c>
      <c r="AY312" s="238" t="s">
        <v>132</v>
      </c>
    </row>
    <row r="313" s="14" customFormat="1">
      <c r="A313" s="14"/>
      <c r="B313" s="239"/>
      <c r="C313" s="240"/>
      <c r="D313" s="230" t="s">
        <v>142</v>
      </c>
      <c r="E313" s="241" t="s">
        <v>1</v>
      </c>
      <c r="F313" s="242" t="s">
        <v>415</v>
      </c>
      <c r="G313" s="240"/>
      <c r="H313" s="243">
        <v>107.84999999999999</v>
      </c>
      <c r="I313" s="244"/>
      <c r="J313" s="240"/>
      <c r="K313" s="240"/>
      <c r="L313" s="245"/>
      <c r="M313" s="246"/>
      <c r="N313" s="247"/>
      <c r="O313" s="247"/>
      <c r="P313" s="247"/>
      <c r="Q313" s="247"/>
      <c r="R313" s="247"/>
      <c r="S313" s="247"/>
      <c r="T313" s="248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49" t="s">
        <v>142</v>
      </c>
      <c r="AU313" s="249" t="s">
        <v>140</v>
      </c>
      <c r="AV313" s="14" t="s">
        <v>140</v>
      </c>
      <c r="AW313" s="14" t="s">
        <v>32</v>
      </c>
      <c r="AX313" s="14" t="s">
        <v>76</v>
      </c>
      <c r="AY313" s="249" t="s">
        <v>132</v>
      </c>
    </row>
    <row r="314" s="16" customFormat="1">
      <c r="A314" s="16"/>
      <c r="B314" s="271"/>
      <c r="C314" s="272"/>
      <c r="D314" s="230" t="s">
        <v>142</v>
      </c>
      <c r="E314" s="273" t="s">
        <v>1</v>
      </c>
      <c r="F314" s="274" t="s">
        <v>279</v>
      </c>
      <c r="G314" s="272"/>
      <c r="H314" s="275">
        <v>215.69999999999999</v>
      </c>
      <c r="I314" s="276"/>
      <c r="J314" s="272"/>
      <c r="K314" s="272"/>
      <c r="L314" s="277"/>
      <c r="M314" s="278"/>
      <c r="N314" s="279"/>
      <c r="O314" s="279"/>
      <c r="P314" s="279"/>
      <c r="Q314" s="279"/>
      <c r="R314" s="279"/>
      <c r="S314" s="279"/>
      <c r="T314" s="280"/>
      <c r="U314" s="16"/>
      <c r="V314" s="16"/>
      <c r="W314" s="16"/>
      <c r="X314" s="16"/>
      <c r="Y314" s="16"/>
      <c r="Z314" s="16"/>
      <c r="AA314" s="16"/>
      <c r="AB314" s="16"/>
      <c r="AC314" s="16"/>
      <c r="AD314" s="16"/>
      <c r="AE314" s="16"/>
      <c r="AT314" s="281" t="s">
        <v>142</v>
      </c>
      <c r="AU314" s="281" t="s">
        <v>140</v>
      </c>
      <c r="AV314" s="16" t="s">
        <v>152</v>
      </c>
      <c r="AW314" s="16" t="s">
        <v>32</v>
      </c>
      <c r="AX314" s="16" t="s">
        <v>76</v>
      </c>
      <c r="AY314" s="281" t="s">
        <v>132</v>
      </c>
    </row>
    <row r="315" s="13" customFormat="1">
      <c r="A315" s="13"/>
      <c r="B315" s="228"/>
      <c r="C315" s="229"/>
      <c r="D315" s="230" t="s">
        <v>142</v>
      </c>
      <c r="E315" s="231" t="s">
        <v>1</v>
      </c>
      <c r="F315" s="232" t="s">
        <v>416</v>
      </c>
      <c r="G315" s="229"/>
      <c r="H315" s="231" t="s">
        <v>1</v>
      </c>
      <c r="I315" s="233"/>
      <c r="J315" s="229"/>
      <c r="K315" s="229"/>
      <c r="L315" s="234"/>
      <c r="M315" s="235"/>
      <c r="N315" s="236"/>
      <c r="O315" s="236"/>
      <c r="P315" s="236"/>
      <c r="Q315" s="236"/>
      <c r="R315" s="236"/>
      <c r="S315" s="236"/>
      <c r="T315" s="237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8" t="s">
        <v>142</v>
      </c>
      <c r="AU315" s="238" t="s">
        <v>140</v>
      </c>
      <c r="AV315" s="13" t="s">
        <v>84</v>
      </c>
      <c r="AW315" s="13" t="s">
        <v>32</v>
      </c>
      <c r="AX315" s="13" t="s">
        <v>76</v>
      </c>
      <c r="AY315" s="238" t="s">
        <v>132</v>
      </c>
    </row>
    <row r="316" s="14" customFormat="1">
      <c r="A316" s="14"/>
      <c r="B316" s="239"/>
      <c r="C316" s="240"/>
      <c r="D316" s="230" t="s">
        <v>142</v>
      </c>
      <c r="E316" s="241" t="s">
        <v>1</v>
      </c>
      <c r="F316" s="242" t="s">
        <v>417</v>
      </c>
      <c r="G316" s="240"/>
      <c r="H316" s="243">
        <v>32.950000000000003</v>
      </c>
      <c r="I316" s="244"/>
      <c r="J316" s="240"/>
      <c r="K316" s="240"/>
      <c r="L316" s="245"/>
      <c r="M316" s="246"/>
      <c r="N316" s="247"/>
      <c r="O316" s="247"/>
      <c r="P316" s="247"/>
      <c r="Q316" s="247"/>
      <c r="R316" s="247"/>
      <c r="S316" s="247"/>
      <c r="T316" s="248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49" t="s">
        <v>142</v>
      </c>
      <c r="AU316" s="249" t="s">
        <v>140</v>
      </c>
      <c r="AV316" s="14" t="s">
        <v>140</v>
      </c>
      <c r="AW316" s="14" t="s">
        <v>32</v>
      </c>
      <c r="AX316" s="14" t="s">
        <v>76</v>
      </c>
      <c r="AY316" s="249" t="s">
        <v>132</v>
      </c>
    </row>
    <row r="317" s="16" customFormat="1">
      <c r="A317" s="16"/>
      <c r="B317" s="271"/>
      <c r="C317" s="272"/>
      <c r="D317" s="230" t="s">
        <v>142</v>
      </c>
      <c r="E317" s="273" t="s">
        <v>1</v>
      </c>
      <c r="F317" s="274" t="s">
        <v>279</v>
      </c>
      <c r="G317" s="272"/>
      <c r="H317" s="275">
        <v>32.950000000000003</v>
      </c>
      <c r="I317" s="276"/>
      <c r="J317" s="272"/>
      <c r="K317" s="272"/>
      <c r="L317" s="277"/>
      <c r="M317" s="278"/>
      <c r="N317" s="279"/>
      <c r="O317" s="279"/>
      <c r="P317" s="279"/>
      <c r="Q317" s="279"/>
      <c r="R317" s="279"/>
      <c r="S317" s="279"/>
      <c r="T317" s="280"/>
      <c r="U317" s="16"/>
      <c r="V317" s="16"/>
      <c r="W317" s="16"/>
      <c r="X317" s="16"/>
      <c r="Y317" s="16"/>
      <c r="Z317" s="16"/>
      <c r="AA317" s="16"/>
      <c r="AB317" s="16"/>
      <c r="AC317" s="16"/>
      <c r="AD317" s="16"/>
      <c r="AE317" s="16"/>
      <c r="AT317" s="281" t="s">
        <v>142</v>
      </c>
      <c r="AU317" s="281" t="s">
        <v>140</v>
      </c>
      <c r="AV317" s="16" t="s">
        <v>152</v>
      </c>
      <c r="AW317" s="16" t="s">
        <v>32</v>
      </c>
      <c r="AX317" s="16" t="s">
        <v>76</v>
      </c>
      <c r="AY317" s="281" t="s">
        <v>132</v>
      </c>
    </row>
    <row r="318" s="13" customFormat="1">
      <c r="A318" s="13"/>
      <c r="B318" s="228"/>
      <c r="C318" s="229"/>
      <c r="D318" s="230" t="s">
        <v>142</v>
      </c>
      <c r="E318" s="231" t="s">
        <v>1</v>
      </c>
      <c r="F318" s="232" t="s">
        <v>418</v>
      </c>
      <c r="G318" s="229"/>
      <c r="H318" s="231" t="s">
        <v>1</v>
      </c>
      <c r="I318" s="233"/>
      <c r="J318" s="229"/>
      <c r="K318" s="229"/>
      <c r="L318" s="234"/>
      <c r="M318" s="235"/>
      <c r="N318" s="236"/>
      <c r="O318" s="236"/>
      <c r="P318" s="236"/>
      <c r="Q318" s="236"/>
      <c r="R318" s="236"/>
      <c r="S318" s="236"/>
      <c r="T318" s="237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8" t="s">
        <v>142</v>
      </c>
      <c r="AU318" s="238" t="s">
        <v>140</v>
      </c>
      <c r="AV318" s="13" t="s">
        <v>84</v>
      </c>
      <c r="AW318" s="13" t="s">
        <v>32</v>
      </c>
      <c r="AX318" s="13" t="s">
        <v>76</v>
      </c>
      <c r="AY318" s="238" t="s">
        <v>132</v>
      </c>
    </row>
    <row r="319" s="14" customFormat="1">
      <c r="A319" s="14"/>
      <c r="B319" s="239"/>
      <c r="C319" s="240"/>
      <c r="D319" s="230" t="s">
        <v>142</v>
      </c>
      <c r="E319" s="241" t="s">
        <v>1</v>
      </c>
      <c r="F319" s="242" t="s">
        <v>331</v>
      </c>
      <c r="G319" s="240"/>
      <c r="H319" s="243">
        <v>29.800000000000001</v>
      </c>
      <c r="I319" s="244"/>
      <c r="J319" s="240"/>
      <c r="K319" s="240"/>
      <c r="L319" s="245"/>
      <c r="M319" s="246"/>
      <c r="N319" s="247"/>
      <c r="O319" s="247"/>
      <c r="P319" s="247"/>
      <c r="Q319" s="247"/>
      <c r="R319" s="247"/>
      <c r="S319" s="247"/>
      <c r="T319" s="248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49" t="s">
        <v>142</v>
      </c>
      <c r="AU319" s="249" t="s">
        <v>140</v>
      </c>
      <c r="AV319" s="14" t="s">
        <v>140</v>
      </c>
      <c r="AW319" s="14" t="s">
        <v>32</v>
      </c>
      <c r="AX319" s="14" t="s">
        <v>76</v>
      </c>
      <c r="AY319" s="249" t="s">
        <v>132</v>
      </c>
    </row>
    <row r="320" s="14" customFormat="1">
      <c r="A320" s="14"/>
      <c r="B320" s="239"/>
      <c r="C320" s="240"/>
      <c r="D320" s="230" t="s">
        <v>142</v>
      </c>
      <c r="E320" s="241" t="s">
        <v>1</v>
      </c>
      <c r="F320" s="242" t="s">
        <v>419</v>
      </c>
      <c r="G320" s="240"/>
      <c r="H320" s="243">
        <v>13.5</v>
      </c>
      <c r="I320" s="244"/>
      <c r="J320" s="240"/>
      <c r="K320" s="240"/>
      <c r="L320" s="245"/>
      <c r="M320" s="246"/>
      <c r="N320" s="247"/>
      <c r="O320" s="247"/>
      <c r="P320" s="247"/>
      <c r="Q320" s="247"/>
      <c r="R320" s="247"/>
      <c r="S320" s="247"/>
      <c r="T320" s="248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49" t="s">
        <v>142</v>
      </c>
      <c r="AU320" s="249" t="s">
        <v>140</v>
      </c>
      <c r="AV320" s="14" t="s">
        <v>140</v>
      </c>
      <c r="AW320" s="14" t="s">
        <v>32</v>
      </c>
      <c r="AX320" s="14" t="s">
        <v>76</v>
      </c>
      <c r="AY320" s="249" t="s">
        <v>132</v>
      </c>
    </row>
    <row r="321" s="16" customFormat="1">
      <c r="A321" s="16"/>
      <c r="B321" s="271"/>
      <c r="C321" s="272"/>
      <c r="D321" s="230" t="s">
        <v>142</v>
      </c>
      <c r="E321" s="273" t="s">
        <v>1</v>
      </c>
      <c r="F321" s="274" t="s">
        <v>279</v>
      </c>
      <c r="G321" s="272"/>
      <c r="H321" s="275">
        <v>43.299999999999997</v>
      </c>
      <c r="I321" s="276"/>
      <c r="J321" s="272"/>
      <c r="K321" s="272"/>
      <c r="L321" s="277"/>
      <c r="M321" s="278"/>
      <c r="N321" s="279"/>
      <c r="O321" s="279"/>
      <c r="P321" s="279"/>
      <c r="Q321" s="279"/>
      <c r="R321" s="279"/>
      <c r="S321" s="279"/>
      <c r="T321" s="280"/>
      <c r="U321" s="16"/>
      <c r="V321" s="16"/>
      <c r="W321" s="16"/>
      <c r="X321" s="16"/>
      <c r="Y321" s="16"/>
      <c r="Z321" s="16"/>
      <c r="AA321" s="16"/>
      <c r="AB321" s="16"/>
      <c r="AC321" s="16"/>
      <c r="AD321" s="16"/>
      <c r="AE321" s="16"/>
      <c r="AT321" s="281" t="s">
        <v>142</v>
      </c>
      <c r="AU321" s="281" t="s">
        <v>140</v>
      </c>
      <c r="AV321" s="16" t="s">
        <v>152</v>
      </c>
      <c r="AW321" s="16" t="s">
        <v>32</v>
      </c>
      <c r="AX321" s="16" t="s">
        <v>76</v>
      </c>
      <c r="AY321" s="281" t="s">
        <v>132</v>
      </c>
    </row>
    <row r="322" s="13" customFormat="1">
      <c r="A322" s="13"/>
      <c r="B322" s="228"/>
      <c r="C322" s="229"/>
      <c r="D322" s="230" t="s">
        <v>142</v>
      </c>
      <c r="E322" s="231" t="s">
        <v>1</v>
      </c>
      <c r="F322" s="232" t="s">
        <v>420</v>
      </c>
      <c r="G322" s="229"/>
      <c r="H322" s="231" t="s">
        <v>1</v>
      </c>
      <c r="I322" s="233"/>
      <c r="J322" s="229"/>
      <c r="K322" s="229"/>
      <c r="L322" s="234"/>
      <c r="M322" s="235"/>
      <c r="N322" s="236"/>
      <c r="O322" s="236"/>
      <c r="P322" s="236"/>
      <c r="Q322" s="236"/>
      <c r="R322" s="236"/>
      <c r="S322" s="236"/>
      <c r="T322" s="237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8" t="s">
        <v>142</v>
      </c>
      <c r="AU322" s="238" t="s">
        <v>140</v>
      </c>
      <c r="AV322" s="13" t="s">
        <v>84</v>
      </c>
      <c r="AW322" s="13" t="s">
        <v>32</v>
      </c>
      <c r="AX322" s="13" t="s">
        <v>76</v>
      </c>
      <c r="AY322" s="238" t="s">
        <v>132</v>
      </c>
    </row>
    <row r="323" s="14" customFormat="1">
      <c r="A323" s="14"/>
      <c r="B323" s="239"/>
      <c r="C323" s="240"/>
      <c r="D323" s="230" t="s">
        <v>142</v>
      </c>
      <c r="E323" s="241" t="s">
        <v>1</v>
      </c>
      <c r="F323" s="242" t="s">
        <v>421</v>
      </c>
      <c r="G323" s="240"/>
      <c r="H323" s="243">
        <v>19.699999999999999</v>
      </c>
      <c r="I323" s="244"/>
      <c r="J323" s="240"/>
      <c r="K323" s="240"/>
      <c r="L323" s="245"/>
      <c r="M323" s="246"/>
      <c r="N323" s="247"/>
      <c r="O323" s="247"/>
      <c r="P323" s="247"/>
      <c r="Q323" s="247"/>
      <c r="R323" s="247"/>
      <c r="S323" s="247"/>
      <c r="T323" s="248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49" t="s">
        <v>142</v>
      </c>
      <c r="AU323" s="249" t="s">
        <v>140</v>
      </c>
      <c r="AV323" s="14" t="s">
        <v>140</v>
      </c>
      <c r="AW323" s="14" t="s">
        <v>32</v>
      </c>
      <c r="AX323" s="14" t="s">
        <v>76</v>
      </c>
      <c r="AY323" s="249" t="s">
        <v>132</v>
      </c>
    </row>
    <row r="324" s="16" customFormat="1">
      <c r="A324" s="16"/>
      <c r="B324" s="271"/>
      <c r="C324" s="272"/>
      <c r="D324" s="230" t="s">
        <v>142</v>
      </c>
      <c r="E324" s="273" t="s">
        <v>1</v>
      </c>
      <c r="F324" s="274" t="s">
        <v>279</v>
      </c>
      <c r="G324" s="272"/>
      <c r="H324" s="275">
        <v>19.699999999999999</v>
      </c>
      <c r="I324" s="276"/>
      <c r="J324" s="272"/>
      <c r="K324" s="272"/>
      <c r="L324" s="277"/>
      <c r="M324" s="278"/>
      <c r="N324" s="279"/>
      <c r="O324" s="279"/>
      <c r="P324" s="279"/>
      <c r="Q324" s="279"/>
      <c r="R324" s="279"/>
      <c r="S324" s="279"/>
      <c r="T324" s="280"/>
      <c r="U324" s="16"/>
      <c r="V324" s="16"/>
      <c r="W324" s="16"/>
      <c r="X324" s="16"/>
      <c r="Y324" s="16"/>
      <c r="Z324" s="16"/>
      <c r="AA324" s="16"/>
      <c r="AB324" s="16"/>
      <c r="AC324" s="16"/>
      <c r="AD324" s="16"/>
      <c r="AE324" s="16"/>
      <c r="AT324" s="281" t="s">
        <v>142</v>
      </c>
      <c r="AU324" s="281" t="s">
        <v>140</v>
      </c>
      <c r="AV324" s="16" t="s">
        <v>152</v>
      </c>
      <c r="AW324" s="16" t="s">
        <v>32</v>
      </c>
      <c r="AX324" s="16" t="s">
        <v>76</v>
      </c>
      <c r="AY324" s="281" t="s">
        <v>132</v>
      </c>
    </row>
    <row r="325" s="15" customFormat="1">
      <c r="A325" s="15"/>
      <c r="B325" s="250"/>
      <c r="C325" s="251"/>
      <c r="D325" s="230" t="s">
        <v>142</v>
      </c>
      <c r="E325" s="252" t="s">
        <v>1</v>
      </c>
      <c r="F325" s="253" t="s">
        <v>145</v>
      </c>
      <c r="G325" s="251"/>
      <c r="H325" s="254">
        <v>426.85000000000002</v>
      </c>
      <c r="I325" s="255"/>
      <c r="J325" s="251"/>
      <c r="K325" s="251"/>
      <c r="L325" s="256"/>
      <c r="M325" s="257"/>
      <c r="N325" s="258"/>
      <c r="O325" s="258"/>
      <c r="P325" s="258"/>
      <c r="Q325" s="258"/>
      <c r="R325" s="258"/>
      <c r="S325" s="258"/>
      <c r="T325" s="259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60" t="s">
        <v>142</v>
      </c>
      <c r="AU325" s="260" t="s">
        <v>140</v>
      </c>
      <c r="AV325" s="15" t="s">
        <v>139</v>
      </c>
      <c r="AW325" s="15" t="s">
        <v>32</v>
      </c>
      <c r="AX325" s="15" t="s">
        <v>84</v>
      </c>
      <c r="AY325" s="260" t="s">
        <v>132</v>
      </c>
    </row>
    <row r="326" s="2" customFormat="1" ht="21.75" customHeight="1">
      <c r="A326" s="39"/>
      <c r="B326" s="40"/>
      <c r="C326" s="261" t="s">
        <v>422</v>
      </c>
      <c r="D326" s="261" t="s">
        <v>231</v>
      </c>
      <c r="E326" s="262" t="s">
        <v>423</v>
      </c>
      <c r="F326" s="263" t="s">
        <v>424</v>
      </c>
      <c r="G326" s="264" t="s">
        <v>208</v>
      </c>
      <c r="H326" s="265">
        <v>120.95999999999999</v>
      </c>
      <c r="I326" s="266"/>
      <c r="J326" s="267">
        <f>ROUND(I326*H326,2)</f>
        <v>0</v>
      </c>
      <c r="K326" s="263" t="s">
        <v>138</v>
      </c>
      <c r="L326" s="268"/>
      <c r="M326" s="269" t="s">
        <v>1</v>
      </c>
      <c r="N326" s="270" t="s">
        <v>42</v>
      </c>
      <c r="O326" s="92"/>
      <c r="P326" s="224">
        <f>O326*H326</f>
        <v>0</v>
      </c>
      <c r="Q326" s="224">
        <v>0.00010000000000000001</v>
      </c>
      <c r="R326" s="224">
        <f>Q326*H326</f>
        <v>0.012095999999999999</v>
      </c>
      <c r="S326" s="224">
        <v>0</v>
      </c>
      <c r="T326" s="225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26" t="s">
        <v>176</v>
      </c>
      <c r="AT326" s="226" t="s">
        <v>231</v>
      </c>
      <c r="AU326" s="226" t="s">
        <v>140</v>
      </c>
      <c r="AY326" s="18" t="s">
        <v>132</v>
      </c>
      <c r="BE326" s="227">
        <f>IF(N326="základní",J326,0)</f>
        <v>0</v>
      </c>
      <c r="BF326" s="227">
        <f>IF(N326="snížená",J326,0)</f>
        <v>0</v>
      </c>
      <c r="BG326" s="227">
        <f>IF(N326="zákl. přenesená",J326,0)</f>
        <v>0</v>
      </c>
      <c r="BH326" s="227">
        <f>IF(N326="sníž. přenesená",J326,0)</f>
        <v>0</v>
      </c>
      <c r="BI326" s="227">
        <f>IF(N326="nulová",J326,0)</f>
        <v>0</v>
      </c>
      <c r="BJ326" s="18" t="s">
        <v>140</v>
      </c>
      <c r="BK326" s="227">
        <f>ROUND(I326*H326,2)</f>
        <v>0</v>
      </c>
      <c r="BL326" s="18" t="s">
        <v>139</v>
      </c>
      <c r="BM326" s="226" t="s">
        <v>425</v>
      </c>
    </row>
    <row r="327" s="14" customFormat="1">
      <c r="A327" s="14"/>
      <c r="B327" s="239"/>
      <c r="C327" s="240"/>
      <c r="D327" s="230" t="s">
        <v>142</v>
      </c>
      <c r="E327" s="240"/>
      <c r="F327" s="242" t="s">
        <v>426</v>
      </c>
      <c r="G327" s="240"/>
      <c r="H327" s="243">
        <v>120.95999999999999</v>
      </c>
      <c r="I327" s="244"/>
      <c r="J327" s="240"/>
      <c r="K327" s="240"/>
      <c r="L327" s="245"/>
      <c r="M327" s="246"/>
      <c r="N327" s="247"/>
      <c r="O327" s="247"/>
      <c r="P327" s="247"/>
      <c r="Q327" s="247"/>
      <c r="R327" s="247"/>
      <c r="S327" s="247"/>
      <c r="T327" s="248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49" t="s">
        <v>142</v>
      </c>
      <c r="AU327" s="249" t="s">
        <v>140</v>
      </c>
      <c r="AV327" s="14" t="s">
        <v>140</v>
      </c>
      <c r="AW327" s="14" t="s">
        <v>4</v>
      </c>
      <c r="AX327" s="14" t="s">
        <v>84</v>
      </c>
      <c r="AY327" s="249" t="s">
        <v>132</v>
      </c>
    </row>
    <row r="328" s="2" customFormat="1" ht="21.75" customHeight="1">
      <c r="A328" s="39"/>
      <c r="B328" s="40"/>
      <c r="C328" s="261" t="s">
        <v>427</v>
      </c>
      <c r="D328" s="261" t="s">
        <v>231</v>
      </c>
      <c r="E328" s="262" t="s">
        <v>428</v>
      </c>
      <c r="F328" s="263" t="s">
        <v>429</v>
      </c>
      <c r="G328" s="264" t="s">
        <v>208</v>
      </c>
      <c r="H328" s="265">
        <v>20.684999999999999</v>
      </c>
      <c r="I328" s="266"/>
      <c r="J328" s="267">
        <f>ROUND(I328*H328,2)</f>
        <v>0</v>
      </c>
      <c r="K328" s="263" t="s">
        <v>138</v>
      </c>
      <c r="L328" s="268"/>
      <c r="M328" s="269" t="s">
        <v>1</v>
      </c>
      <c r="N328" s="270" t="s">
        <v>42</v>
      </c>
      <c r="O328" s="92"/>
      <c r="P328" s="224">
        <f>O328*H328</f>
        <v>0</v>
      </c>
      <c r="Q328" s="224">
        <v>0.00050000000000000001</v>
      </c>
      <c r="R328" s="224">
        <f>Q328*H328</f>
        <v>0.010342499999999999</v>
      </c>
      <c r="S328" s="224">
        <v>0</v>
      </c>
      <c r="T328" s="225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26" t="s">
        <v>176</v>
      </c>
      <c r="AT328" s="226" t="s">
        <v>231</v>
      </c>
      <c r="AU328" s="226" t="s">
        <v>140</v>
      </c>
      <c r="AY328" s="18" t="s">
        <v>132</v>
      </c>
      <c r="BE328" s="227">
        <f>IF(N328="základní",J328,0)</f>
        <v>0</v>
      </c>
      <c r="BF328" s="227">
        <f>IF(N328="snížená",J328,0)</f>
        <v>0</v>
      </c>
      <c r="BG328" s="227">
        <f>IF(N328="zákl. přenesená",J328,0)</f>
        <v>0</v>
      </c>
      <c r="BH328" s="227">
        <f>IF(N328="sníž. přenesená",J328,0)</f>
        <v>0</v>
      </c>
      <c r="BI328" s="227">
        <f>IF(N328="nulová",J328,0)</f>
        <v>0</v>
      </c>
      <c r="BJ328" s="18" t="s">
        <v>140</v>
      </c>
      <c r="BK328" s="227">
        <f>ROUND(I328*H328,2)</f>
        <v>0</v>
      </c>
      <c r="BL328" s="18" t="s">
        <v>139</v>
      </c>
      <c r="BM328" s="226" t="s">
        <v>430</v>
      </c>
    </row>
    <row r="329" s="14" customFormat="1">
      <c r="A329" s="14"/>
      <c r="B329" s="239"/>
      <c r="C329" s="240"/>
      <c r="D329" s="230" t="s">
        <v>142</v>
      </c>
      <c r="E329" s="240"/>
      <c r="F329" s="242" t="s">
        <v>431</v>
      </c>
      <c r="G329" s="240"/>
      <c r="H329" s="243">
        <v>20.684999999999999</v>
      </c>
      <c r="I329" s="244"/>
      <c r="J329" s="240"/>
      <c r="K329" s="240"/>
      <c r="L329" s="245"/>
      <c r="M329" s="246"/>
      <c r="N329" s="247"/>
      <c r="O329" s="247"/>
      <c r="P329" s="247"/>
      <c r="Q329" s="247"/>
      <c r="R329" s="247"/>
      <c r="S329" s="247"/>
      <c r="T329" s="248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49" t="s">
        <v>142</v>
      </c>
      <c r="AU329" s="249" t="s">
        <v>140</v>
      </c>
      <c r="AV329" s="14" t="s">
        <v>140</v>
      </c>
      <c r="AW329" s="14" t="s">
        <v>4</v>
      </c>
      <c r="AX329" s="14" t="s">
        <v>84</v>
      </c>
      <c r="AY329" s="249" t="s">
        <v>132</v>
      </c>
    </row>
    <row r="330" s="2" customFormat="1" ht="24.15" customHeight="1">
      <c r="A330" s="39"/>
      <c r="B330" s="40"/>
      <c r="C330" s="261" t="s">
        <v>432</v>
      </c>
      <c r="D330" s="261" t="s">
        <v>231</v>
      </c>
      <c r="E330" s="262" t="s">
        <v>433</v>
      </c>
      <c r="F330" s="263" t="s">
        <v>434</v>
      </c>
      <c r="G330" s="264" t="s">
        <v>208</v>
      </c>
      <c r="H330" s="265">
        <v>226.48500000000001</v>
      </c>
      <c r="I330" s="266"/>
      <c r="J330" s="267">
        <f>ROUND(I330*H330,2)</f>
        <v>0</v>
      </c>
      <c r="K330" s="263" t="s">
        <v>138</v>
      </c>
      <c r="L330" s="268"/>
      <c r="M330" s="269" t="s">
        <v>1</v>
      </c>
      <c r="N330" s="270" t="s">
        <v>42</v>
      </c>
      <c r="O330" s="92"/>
      <c r="P330" s="224">
        <f>O330*H330</f>
        <v>0</v>
      </c>
      <c r="Q330" s="224">
        <v>4.0000000000000003E-05</v>
      </c>
      <c r="R330" s="224">
        <f>Q330*H330</f>
        <v>0.0090594000000000004</v>
      </c>
      <c r="S330" s="224">
        <v>0</v>
      </c>
      <c r="T330" s="225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26" t="s">
        <v>176</v>
      </c>
      <c r="AT330" s="226" t="s">
        <v>231</v>
      </c>
      <c r="AU330" s="226" t="s">
        <v>140</v>
      </c>
      <c r="AY330" s="18" t="s">
        <v>132</v>
      </c>
      <c r="BE330" s="227">
        <f>IF(N330="základní",J330,0)</f>
        <v>0</v>
      </c>
      <c r="BF330" s="227">
        <f>IF(N330="snížená",J330,0)</f>
        <v>0</v>
      </c>
      <c r="BG330" s="227">
        <f>IF(N330="zákl. přenesená",J330,0)</f>
        <v>0</v>
      </c>
      <c r="BH330" s="227">
        <f>IF(N330="sníž. přenesená",J330,0)</f>
        <v>0</v>
      </c>
      <c r="BI330" s="227">
        <f>IF(N330="nulová",J330,0)</f>
        <v>0</v>
      </c>
      <c r="BJ330" s="18" t="s">
        <v>140</v>
      </c>
      <c r="BK330" s="227">
        <f>ROUND(I330*H330,2)</f>
        <v>0</v>
      </c>
      <c r="BL330" s="18" t="s">
        <v>139</v>
      </c>
      <c r="BM330" s="226" t="s">
        <v>435</v>
      </c>
    </row>
    <row r="331" s="14" customFormat="1">
      <c r="A331" s="14"/>
      <c r="B331" s="239"/>
      <c r="C331" s="240"/>
      <c r="D331" s="230" t="s">
        <v>142</v>
      </c>
      <c r="E331" s="240"/>
      <c r="F331" s="242" t="s">
        <v>436</v>
      </c>
      <c r="G331" s="240"/>
      <c r="H331" s="243">
        <v>226.48500000000001</v>
      </c>
      <c r="I331" s="244"/>
      <c r="J331" s="240"/>
      <c r="K331" s="240"/>
      <c r="L331" s="245"/>
      <c r="M331" s="246"/>
      <c r="N331" s="247"/>
      <c r="O331" s="247"/>
      <c r="P331" s="247"/>
      <c r="Q331" s="247"/>
      <c r="R331" s="247"/>
      <c r="S331" s="247"/>
      <c r="T331" s="248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49" t="s">
        <v>142</v>
      </c>
      <c r="AU331" s="249" t="s">
        <v>140</v>
      </c>
      <c r="AV331" s="14" t="s">
        <v>140</v>
      </c>
      <c r="AW331" s="14" t="s">
        <v>4</v>
      </c>
      <c r="AX331" s="14" t="s">
        <v>84</v>
      </c>
      <c r="AY331" s="249" t="s">
        <v>132</v>
      </c>
    </row>
    <row r="332" s="2" customFormat="1" ht="24.15" customHeight="1">
      <c r="A332" s="39"/>
      <c r="B332" s="40"/>
      <c r="C332" s="261" t="s">
        <v>437</v>
      </c>
      <c r="D332" s="261" t="s">
        <v>231</v>
      </c>
      <c r="E332" s="262" t="s">
        <v>438</v>
      </c>
      <c r="F332" s="263" t="s">
        <v>439</v>
      </c>
      <c r="G332" s="264" t="s">
        <v>208</v>
      </c>
      <c r="H332" s="265">
        <v>34.597999999999999</v>
      </c>
      <c r="I332" s="266"/>
      <c r="J332" s="267">
        <f>ROUND(I332*H332,2)</f>
        <v>0</v>
      </c>
      <c r="K332" s="263" t="s">
        <v>138</v>
      </c>
      <c r="L332" s="268"/>
      <c r="M332" s="269" t="s">
        <v>1</v>
      </c>
      <c r="N332" s="270" t="s">
        <v>42</v>
      </c>
      <c r="O332" s="92"/>
      <c r="P332" s="224">
        <f>O332*H332</f>
        <v>0</v>
      </c>
      <c r="Q332" s="224">
        <v>0.00029999999999999997</v>
      </c>
      <c r="R332" s="224">
        <f>Q332*H332</f>
        <v>0.010379399999999999</v>
      </c>
      <c r="S332" s="224">
        <v>0</v>
      </c>
      <c r="T332" s="225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26" t="s">
        <v>176</v>
      </c>
      <c r="AT332" s="226" t="s">
        <v>231</v>
      </c>
      <c r="AU332" s="226" t="s">
        <v>140</v>
      </c>
      <c r="AY332" s="18" t="s">
        <v>132</v>
      </c>
      <c r="BE332" s="227">
        <f>IF(N332="základní",J332,0)</f>
        <v>0</v>
      </c>
      <c r="BF332" s="227">
        <f>IF(N332="snížená",J332,0)</f>
        <v>0</v>
      </c>
      <c r="BG332" s="227">
        <f>IF(N332="zákl. přenesená",J332,0)</f>
        <v>0</v>
      </c>
      <c r="BH332" s="227">
        <f>IF(N332="sníž. přenesená",J332,0)</f>
        <v>0</v>
      </c>
      <c r="BI332" s="227">
        <f>IF(N332="nulová",J332,0)</f>
        <v>0</v>
      </c>
      <c r="BJ332" s="18" t="s">
        <v>140</v>
      </c>
      <c r="BK332" s="227">
        <f>ROUND(I332*H332,2)</f>
        <v>0</v>
      </c>
      <c r="BL332" s="18" t="s">
        <v>139</v>
      </c>
      <c r="BM332" s="226" t="s">
        <v>440</v>
      </c>
    </row>
    <row r="333" s="14" customFormat="1">
      <c r="A333" s="14"/>
      <c r="B333" s="239"/>
      <c r="C333" s="240"/>
      <c r="D333" s="230" t="s">
        <v>142</v>
      </c>
      <c r="E333" s="240"/>
      <c r="F333" s="242" t="s">
        <v>441</v>
      </c>
      <c r="G333" s="240"/>
      <c r="H333" s="243">
        <v>34.597999999999999</v>
      </c>
      <c r="I333" s="244"/>
      <c r="J333" s="240"/>
      <c r="K333" s="240"/>
      <c r="L333" s="245"/>
      <c r="M333" s="246"/>
      <c r="N333" s="247"/>
      <c r="O333" s="247"/>
      <c r="P333" s="247"/>
      <c r="Q333" s="247"/>
      <c r="R333" s="247"/>
      <c r="S333" s="247"/>
      <c r="T333" s="248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49" t="s">
        <v>142</v>
      </c>
      <c r="AU333" s="249" t="s">
        <v>140</v>
      </c>
      <c r="AV333" s="14" t="s">
        <v>140</v>
      </c>
      <c r="AW333" s="14" t="s">
        <v>4</v>
      </c>
      <c r="AX333" s="14" t="s">
        <v>84</v>
      </c>
      <c r="AY333" s="249" t="s">
        <v>132</v>
      </c>
    </row>
    <row r="334" s="2" customFormat="1" ht="24.15" customHeight="1">
      <c r="A334" s="39"/>
      <c r="B334" s="40"/>
      <c r="C334" s="261" t="s">
        <v>442</v>
      </c>
      <c r="D334" s="261" t="s">
        <v>231</v>
      </c>
      <c r="E334" s="262" t="s">
        <v>443</v>
      </c>
      <c r="F334" s="263" t="s">
        <v>444</v>
      </c>
      <c r="G334" s="264" t="s">
        <v>208</v>
      </c>
      <c r="H334" s="265">
        <v>45.465000000000003</v>
      </c>
      <c r="I334" s="266"/>
      <c r="J334" s="267">
        <f>ROUND(I334*H334,2)</f>
        <v>0</v>
      </c>
      <c r="K334" s="263" t="s">
        <v>138</v>
      </c>
      <c r="L334" s="268"/>
      <c r="M334" s="269" t="s">
        <v>1</v>
      </c>
      <c r="N334" s="270" t="s">
        <v>42</v>
      </c>
      <c r="O334" s="92"/>
      <c r="P334" s="224">
        <f>O334*H334</f>
        <v>0</v>
      </c>
      <c r="Q334" s="224">
        <v>0.00020000000000000001</v>
      </c>
      <c r="R334" s="224">
        <f>Q334*H334</f>
        <v>0.0090930000000000004</v>
      </c>
      <c r="S334" s="224">
        <v>0</v>
      </c>
      <c r="T334" s="225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26" t="s">
        <v>176</v>
      </c>
      <c r="AT334" s="226" t="s">
        <v>231</v>
      </c>
      <c r="AU334" s="226" t="s">
        <v>140</v>
      </c>
      <c r="AY334" s="18" t="s">
        <v>132</v>
      </c>
      <c r="BE334" s="227">
        <f>IF(N334="základní",J334,0)</f>
        <v>0</v>
      </c>
      <c r="BF334" s="227">
        <f>IF(N334="snížená",J334,0)</f>
        <v>0</v>
      </c>
      <c r="BG334" s="227">
        <f>IF(N334="zákl. přenesená",J334,0)</f>
        <v>0</v>
      </c>
      <c r="BH334" s="227">
        <f>IF(N334="sníž. přenesená",J334,0)</f>
        <v>0</v>
      </c>
      <c r="BI334" s="227">
        <f>IF(N334="nulová",J334,0)</f>
        <v>0</v>
      </c>
      <c r="BJ334" s="18" t="s">
        <v>140</v>
      </c>
      <c r="BK334" s="227">
        <f>ROUND(I334*H334,2)</f>
        <v>0</v>
      </c>
      <c r="BL334" s="18" t="s">
        <v>139</v>
      </c>
      <c r="BM334" s="226" t="s">
        <v>445</v>
      </c>
    </row>
    <row r="335" s="14" customFormat="1">
      <c r="A335" s="14"/>
      <c r="B335" s="239"/>
      <c r="C335" s="240"/>
      <c r="D335" s="230" t="s">
        <v>142</v>
      </c>
      <c r="E335" s="240"/>
      <c r="F335" s="242" t="s">
        <v>446</v>
      </c>
      <c r="G335" s="240"/>
      <c r="H335" s="243">
        <v>45.465000000000003</v>
      </c>
      <c r="I335" s="244"/>
      <c r="J335" s="240"/>
      <c r="K335" s="240"/>
      <c r="L335" s="245"/>
      <c r="M335" s="246"/>
      <c r="N335" s="247"/>
      <c r="O335" s="247"/>
      <c r="P335" s="247"/>
      <c r="Q335" s="247"/>
      <c r="R335" s="247"/>
      <c r="S335" s="247"/>
      <c r="T335" s="248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49" t="s">
        <v>142</v>
      </c>
      <c r="AU335" s="249" t="s">
        <v>140</v>
      </c>
      <c r="AV335" s="14" t="s">
        <v>140</v>
      </c>
      <c r="AW335" s="14" t="s">
        <v>4</v>
      </c>
      <c r="AX335" s="14" t="s">
        <v>84</v>
      </c>
      <c r="AY335" s="249" t="s">
        <v>132</v>
      </c>
    </row>
    <row r="336" s="2" customFormat="1" ht="37.8" customHeight="1">
      <c r="A336" s="39"/>
      <c r="B336" s="40"/>
      <c r="C336" s="215" t="s">
        <v>447</v>
      </c>
      <c r="D336" s="215" t="s">
        <v>134</v>
      </c>
      <c r="E336" s="216" t="s">
        <v>448</v>
      </c>
      <c r="F336" s="217" t="s">
        <v>449</v>
      </c>
      <c r="G336" s="218" t="s">
        <v>137</v>
      </c>
      <c r="H336" s="219">
        <v>22.065000000000001</v>
      </c>
      <c r="I336" s="220"/>
      <c r="J336" s="221">
        <f>ROUND(I336*H336,2)</f>
        <v>0</v>
      </c>
      <c r="K336" s="217" t="s">
        <v>138</v>
      </c>
      <c r="L336" s="45"/>
      <c r="M336" s="222" t="s">
        <v>1</v>
      </c>
      <c r="N336" s="223" t="s">
        <v>42</v>
      </c>
      <c r="O336" s="92"/>
      <c r="P336" s="224">
        <f>O336*H336</f>
        <v>0</v>
      </c>
      <c r="Q336" s="224">
        <v>0.0057000000000000002</v>
      </c>
      <c r="R336" s="224">
        <f>Q336*H336</f>
        <v>0.12577050000000001</v>
      </c>
      <c r="S336" s="224">
        <v>0</v>
      </c>
      <c r="T336" s="225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26" t="s">
        <v>139</v>
      </c>
      <c r="AT336" s="226" t="s">
        <v>134</v>
      </c>
      <c r="AU336" s="226" t="s">
        <v>140</v>
      </c>
      <c r="AY336" s="18" t="s">
        <v>132</v>
      </c>
      <c r="BE336" s="227">
        <f>IF(N336="základní",J336,0)</f>
        <v>0</v>
      </c>
      <c r="BF336" s="227">
        <f>IF(N336="snížená",J336,0)</f>
        <v>0</v>
      </c>
      <c r="BG336" s="227">
        <f>IF(N336="zákl. přenesená",J336,0)</f>
        <v>0</v>
      </c>
      <c r="BH336" s="227">
        <f>IF(N336="sníž. přenesená",J336,0)</f>
        <v>0</v>
      </c>
      <c r="BI336" s="227">
        <f>IF(N336="nulová",J336,0)</f>
        <v>0</v>
      </c>
      <c r="BJ336" s="18" t="s">
        <v>140</v>
      </c>
      <c r="BK336" s="227">
        <f>ROUND(I336*H336,2)</f>
        <v>0</v>
      </c>
      <c r="BL336" s="18" t="s">
        <v>139</v>
      </c>
      <c r="BM336" s="226" t="s">
        <v>450</v>
      </c>
    </row>
    <row r="337" s="2" customFormat="1" ht="37.8" customHeight="1">
      <c r="A337" s="39"/>
      <c r="B337" s="40"/>
      <c r="C337" s="215" t="s">
        <v>451</v>
      </c>
      <c r="D337" s="215" t="s">
        <v>134</v>
      </c>
      <c r="E337" s="216" t="s">
        <v>452</v>
      </c>
      <c r="F337" s="217" t="s">
        <v>453</v>
      </c>
      <c r="G337" s="218" t="s">
        <v>137</v>
      </c>
      <c r="H337" s="219">
        <v>336.382</v>
      </c>
      <c r="I337" s="220"/>
      <c r="J337" s="221">
        <f>ROUND(I337*H337,2)</f>
        <v>0</v>
      </c>
      <c r="K337" s="217" t="s">
        <v>138</v>
      </c>
      <c r="L337" s="45"/>
      <c r="M337" s="222" t="s">
        <v>1</v>
      </c>
      <c r="N337" s="223" t="s">
        <v>42</v>
      </c>
      <c r="O337" s="92"/>
      <c r="P337" s="224">
        <f>O337*H337</f>
        <v>0</v>
      </c>
      <c r="Q337" s="224">
        <v>0.0027499999999999998</v>
      </c>
      <c r="R337" s="224">
        <f>Q337*H337</f>
        <v>0.9250505</v>
      </c>
      <c r="S337" s="224">
        <v>0</v>
      </c>
      <c r="T337" s="225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26" t="s">
        <v>139</v>
      </c>
      <c r="AT337" s="226" t="s">
        <v>134</v>
      </c>
      <c r="AU337" s="226" t="s">
        <v>140</v>
      </c>
      <c r="AY337" s="18" t="s">
        <v>132</v>
      </c>
      <c r="BE337" s="227">
        <f>IF(N337="základní",J337,0)</f>
        <v>0</v>
      </c>
      <c r="BF337" s="227">
        <f>IF(N337="snížená",J337,0)</f>
        <v>0</v>
      </c>
      <c r="BG337" s="227">
        <f>IF(N337="zákl. přenesená",J337,0)</f>
        <v>0</v>
      </c>
      <c r="BH337" s="227">
        <f>IF(N337="sníž. přenesená",J337,0)</f>
        <v>0</v>
      </c>
      <c r="BI337" s="227">
        <f>IF(N337="nulová",J337,0)</f>
        <v>0</v>
      </c>
      <c r="BJ337" s="18" t="s">
        <v>140</v>
      </c>
      <c r="BK337" s="227">
        <f>ROUND(I337*H337,2)</f>
        <v>0</v>
      </c>
      <c r="BL337" s="18" t="s">
        <v>139</v>
      </c>
      <c r="BM337" s="226" t="s">
        <v>454</v>
      </c>
    </row>
    <row r="338" s="2" customFormat="1" ht="24.15" customHeight="1">
      <c r="A338" s="39"/>
      <c r="B338" s="40"/>
      <c r="C338" s="215" t="s">
        <v>455</v>
      </c>
      <c r="D338" s="215" t="s">
        <v>134</v>
      </c>
      <c r="E338" s="216" t="s">
        <v>456</v>
      </c>
      <c r="F338" s="217" t="s">
        <v>457</v>
      </c>
      <c r="G338" s="218" t="s">
        <v>208</v>
      </c>
      <c r="H338" s="219">
        <v>73.200000000000003</v>
      </c>
      <c r="I338" s="220"/>
      <c r="J338" s="221">
        <f>ROUND(I338*H338,2)</f>
        <v>0</v>
      </c>
      <c r="K338" s="217" t="s">
        <v>138</v>
      </c>
      <c r="L338" s="45"/>
      <c r="M338" s="222" t="s">
        <v>1</v>
      </c>
      <c r="N338" s="223" t="s">
        <v>42</v>
      </c>
      <c r="O338" s="92"/>
      <c r="P338" s="224">
        <f>O338*H338</f>
        <v>0</v>
      </c>
      <c r="Q338" s="224">
        <v>0.00098999999999999999</v>
      </c>
      <c r="R338" s="224">
        <f>Q338*H338</f>
        <v>0.072468000000000005</v>
      </c>
      <c r="S338" s="224">
        <v>0</v>
      </c>
      <c r="T338" s="225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26" t="s">
        <v>139</v>
      </c>
      <c r="AT338" s="226" t="s">
        <v>134</v>
      </c>
      <c r="AU338" s="226" t="s">
        <v>140</v>
      </c>
      <c r="AY338" s="18" t="s">
        <v>132</v>
      </c>
      <c r="BE338" s="227">
        <f>IF(N338="základní",J338,0)</f>
        <v>0</v>
      </c>
      <c r="BF338" s="227">
        <f>IF(N338="snížená",J338,0)</f>
        <v>0</v>
      </c>
      <c r="BG338" s="227">
        <f>IF(N338="zákl. přenesená",J338,0)</f>
        <v>0</v>
      </c>
      <c r="BH338" s="227">
        <f>IF(N338="sníž. přenesená",J338,0)</f>
        <v>0</v>
      </c>
      <c r="BI338" s="227">
        <f>IF(N338="nulová",J338,0)</f>
        <v>0</v>
      </c>
      <c r="BJ338" s="18" t="s">
        <v>140</v>
      </c>
      <c r="BK338" s="227">
        <f>ROUND(I338*H338,2)</f>
        <v>0</v>
      </c>
      <c r="BL338" s="18" t="s">
        <v>139</v>
      </c>
      <c r="BM338" s="226" t="s">
        <v>458</v>
      </c>
    </row>
    <row r="339" s="14" customFormat="1">
      <c r="A339" s="14"/>
      <c r="B339" s="239"/>
      <c r="C339" s="240"/>
      <c r="D339" s="230" t="s">
        <v>142</v>
      </c>
      <c r="E339" s="241" t="s">
        <v>1</v>
      </c>
      <c r="F339" s="242" t="s">
        <v>459</v>
      </c>
      <c r="G339" s="240"/>
      <c r="H339" s="243">
        <v>56</v>
      </c>
      <c r="I339" s="244"/>
      <c r="J339" s="240"/>
      <c r="K339" s="240"/>
      <c r="L339" s="245"/>
      <c r="M339" s="246"/>
      <c r="N339" s="247"/>
      <c r="O339" s="247"/>
      <c r="P339" s="247"/>
      <c r="Q339" s="247"/>
      <c r="R339" s="247"/>
      <c r="S339" s="247"/>
      <c r="T339" s="248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49" t="s">
        <v>142</v>
      </c>
      <c r="AU339" s="249" t="s">
        <v>140</v>
      </c>
      <c r="AV339" s="14" t="s">
        <v>140</v>
      </c>
      <c r="AW339" s="14" t="s">
        <v>32</v>
      </c>
      <c r="AX339" s="14" t="s">
        <v>76</v>
      </c>
      <c r="AY339" s="249" t="s">
        <v>132</v>
      </c>
    </row>
    <row r="340" s="14" customFormat="1">
      <c r="A340" s="14"/>
      <c r="B340" s="239"/>
      <c r="C340" s="240"/>
      <c r="D340" s="230" t="s">
        <v>142</v>
      </c>
      <c r="E340" s="241" t="s">
        <v>1</v>
      </c>
      <c r="F340" s="242" t="s">
        <v>460</v>
      </c>
      <c r="G340" s="240"/>
      <c r="H340" s="243">
        <v>10.6</v>
      </c>
      <c r="I340" s="244"/>
      <c r="J340" s="240"/>
      <c r="K340" s="240"/>
      <c r="L340" s="245"/>
      <c r="M340" s="246"/>
      <c r="N340" s="247"/>
      <c r="O340" s="247"/>
      <c r="P340" s="247"/>
      <c r="Q340" s="247"/>
      <c r="R340" s="247"/>
      <c r="S340" s="247"/>
      <c r="T340" s="248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49" t="s">
        <v>142</v>
      </c>
      <c r="AU340" s="249" t="s">
        <v>140</v>
      </c>
      <c r="AV340" s="14" t="s">
        <v>140</v>
      </c>
      <c r="AW340" s="14" t="s">
        <v>32</v>
      </c>
      <c r="AX340" s="14" t="s">
        <v>76</v>
      </c>
      <c r="AY340" s="249" t="s">
        <v>132</v>
      </c>
    </row>
    <row r="341" s="14" customFormat="1">
      <c r="A341" s="14"/>
      <c r="B341" s="239"/>
      <c r="C341" s="240"/>
      <c r="D341" s="230" t="s">
        <v>142</v>
      </c>
      <c r="E341" s="241" t="s">
        <v>1</v>
      </c>
      <c r="F341" s="242" t="s">
        <v>461</v>
      </c>
      <c r="G341" s="240"/>
      <c r="H341" s="243">
        <v>6.5999999999999996</v>
      </c>
      <c r="I341" s="244"/>
      <c r="J341" s="240"/>
      <c r="K341" s="240"/>
      <c r="L341" s="245"/>
      <c r="M341" s="246"/>
      <c r="N341" s="247"/>
      <c r="O341" s="247"/>
      <c r="P341" s="247"/>
      <c r="Q341" s="247"/>
      <c r="R341" s="247"/>
      <c r="S341" s="247"/>
      <c r="T341" s="248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49" t="s">
        <v>142</v>
      </c>
      <c r="AU341" s="249" t="s">
        <v>140</v>
      </c>
      <c r="AV341" s="14" t="s">
        <v>140</v>
      </c>
      <c r="AW341" s="14" t="s">
        <v>32</v>
      </c>
      <c r="AX341" s="14" t="s">
        <v>76</v>
      </c>
      <c r="AY341" s="249" t="s">
        <v>132</v>
      </c>
    </row>
    <row r="342" s="15" customFormat="1">
      <c r="A342" s="15"/>
      <c r="B342" s="250"/>
      <c r="C342" s="251"/>
      <c r="D342" s="230" t="s">
        <v>142</v>
      </c>
      <c r="E342" s="252" t="s">
        <v>1</v>
      </c>
      <c r="F342" s="253" t="s">
        <v>145</v>
      </c>
      <c r="G342" s="251"/>
      <c r="H342" s="254">
        <v>73.200000000000003</v>
      </c>
      <c r="I342" s="255"/>
      <c r="J342" s="251"/>
      <c r="K342" s="251"/>
      <c r="L342" s="256"/>
      <c r="M342" s="257"/>
      <c r="N342" s="258"/>
      <c r="O342" s="258"/>
      <c r="P342" s="258"/>
      <c r="Q342" s="258"/>
      <c r="R342" s="258"/>
      <c r="S342" s="258"/>
      <c r="T342" s="259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60" t="s">
        <v>142</v>
      </c>
      <c r="AU342" s="260" t="s">
        <v>140</v>
      </c>
      <c r="AV342" s="15" t="s">
        <v>139</v>
      </c>
      <c r="AW342" s="15" t="s">
        <v>32</v>
      </c>
      <c r="AX342" s="15" t="s">
        <v>84</v>
      </c>
      <c r="AY342" s="260" t="s">
        <v>132</v>
      </c>
    </row>
    <row r="343" s="2" customFormat="1" ht="37.8" customHeight="1">
      <c r="A343" s="39"/>
      <c r="B343" s="40"/>
      <c r="C343" s="215" t="s">
        <v>462</v>
      </c>
      <c r="D343" s="215" t="s">
        <v>134</v>
      </c>
      <c r="E343" s="216" t="s">
        <v>463</v>
      </c>
      <c r="F343" s="217" t="s">
        <v>464</v>
      </c>
      <c r="G343" s="218" t="s">
        <v>137</v>
      </c>
      <c r="H343" s="219">
        <v>112.758</v>
      </c>
      <c r="I343" s="220"/>
      <c r="J343" s="221">
        <f>ROUND(I343*H343,2)</f>
        <v>0</v>
      </c>
      <c r="K343" s="217" t="s">
        <v>138</v>
      </c>
      <c r="L343" s="45"/>
      <c r="M343" s="222" t="s">
        <v>1</v>
      </c>
      <c r="N343" s="223" t="s">
        <v>42</v>
      </c>
      <c r="O343" s="92"/>
      <c r="P343" s="224">
        <f>O343*H343</f>
        <v>0</v>
      </c>
      <c r="Q343" s="224">
        <v>2.0000000000000002E-05</v>
      </c>
      <c r="R343" s="224">
        <f>Q343*H343</f>
        <v>0.00225516</v>
      </c>
      <c r="S343" s="224">
        <v>1.0000000000000001E-05</v>
      </c>
      <c r="T343" s="225">
        <f>S343*H343</f>
        <v>0.00112758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26" t="s">
        <v>139</v>
      </c>
      <c r="AT343" s="226" t="s">
        <v>134</v>
      </c>
      <c r="AU343" s="226" t="s">
        <v>140</v>
      </c>
      <c r="AY343" s="18" t="s">
        <v>132</v>
      </c>
      <c r="BE343" s="227">
        <f>IF(N343="základní",J343,0)</f>
        <v>0</v>
      </c>
      <c r="BF343" s="227">
        <f>IF(N343="snížená",J343,0)</f>
        <v>0</v>
      </c>
      <c r="BG343" s="227">
        <f>IF(N343="zákl. přenesená",J343,0)</f>
        <v>0</v>
      </c>
      <c r="BH343" s="227">
        <f>IF(N343="sníž. přenesená",J343,0)</f>
        <v>0</v>
      </c>
      <c r="BI343" s="227">
        <f>IF(N343="nulová",J343,0)</f>
        <v>0</v>
      </c>
      <c r="BJ343" s="18" t="s">
        <v>140</v>
      </c>
      <c r="BK343" s="227">
        <f>ROUND(I343*H343,2)</f>
        <v>0</v>
      </c>
      <c r="BL343" s="18" t="s">
        <v>139</v>
      </c>
      <c r="BM343" s="226" t="s">
        <v>465</v>
      </c>
    </row>
    <row r="344" s="13" customFormat="1">
      <c r="A344" s="13"/>
      <c r="B344" s="228"/>
      <c r="C344" s="229"/>
      <c r="D344" s="230" t="s">
        <v>142</v>
      </c>
      <c r="E344" s="231" t="s">
        <v>1</v>
      </c>
      <c r="F344" s="232" t="s">
        <v>466</v>
      </c>
      <c r="G344" s="229"/>
      <c r="H344" s="231" t="s">
        <v>1</v>
      </c>
      <c r="I344" s="233"/>
      <c r="J344" s="229"/>
      <c r="K344" s="229"/>
      <c r="L344" s="234"/>
      <c r="M344" s="235"/>
      <c r="N344" s="236"/>
      <c r="O344" s="236"/>
      <c r="P344" s="236"/>
      <c r="Q344" s="236"/>
      <c r="R344" s="236"/>
      <c r="S344" s="236"/>
      <c r="T344" s="237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8" t="s">
        <v>142</v>
      </c>
      <c r="AU344" s="238" t="s">
        <v>140</v>
      </c>
      <c r="AV344" s="13" t="s">
        <v>84</v>
      </c>
      <c r="AW344" s="13" t="s">
        <v>32</v>
      </c>
      <c r="AX344" s="13" t="s">
        <v>76</v>
      </c>
      <c r="AY344" s="238" t="s">
        <v>132</v>
      </c>
    </row>
    <row r="345" s="14" customFormat="1">
      <c r="A345" s="14"/>
      <c r="B345" s="239"/>
      <c r="C345" s="240"/>
      <c r="D345" s="230" t="s">
        <v>142</v>
      </c>
      <c r="E345" s="241" t="s">
        <v>1</v>
      </c>
      <c r="F345" s="242" t="s">
        <v>467</v>
      </c>
      <c r="G345" s="240"/>
      <c r="H345" s="243">
        <v>7.5599999999999996</v>
      </c>
      <c r="I345" s="244"/>
      <c r="J345" s="240"/>
      <c r="K345" s="240"/>
      <c r="L345" s="245"/>
      <c r="M345" s="246"/>
      <c r="N345" s="247"/>
      <c r="O345" s="247"/>
      <c r="P345" s="247"/>
      <c r="Q345" s="247"/>
      <c r="R345" s="247"/>
      <c r="S345" s="247"/>
      <c r="T345" s="248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49" t="s">
        <v>142</v>
      </c>
      <c r="AU345" s="249" t="s">
        <v>140</v>
      </c>
      <c r="AV345" s="14" t="s">
        <v>140</v>
      </c>
      <c r="AW345" s="14" t="s">
        <v>32</v>
      </c>
      <c r="AX345" s="14" t="s">
        <v>76</v>
      </c>
      <c r="AY345" s="249" t="s">
        <v>132</v>
      </c>
    </row>
    <row r="346" s="14" customFormat="1">
      <c r="A346" s="14"/>
      <c r="B346" s="239"/>
      <c r="C346" s="240"/>
      <c r="D346" s="230" t="s">
        <v>142</v>
      </c>
      <c r="E346" s="241" t="s">
        <v>1</v>
      </c>
      <c r="F346" s="242" t="s">
        <v>468</v>
      </c>
      <c r="G346" s="240"/>
      <c r="H346" s="243">
        <v>36.5</v>
      </c>
      <c r="I346" s="244"/>
      <c r="J346" s="240"/>
      <c r="K346" s="240"/>
      <c r="L346" s="245"/>
      <c r="M346" s="246"/>
      <c r="N346" s="247"/>
      <c r="O346" s="247"/>
      <c r="P346" s="247"/>
      <c r="Q346" s="247"/>
      <c r="R346" s="247"/>
      <c r="S346" s="247"/>
      <c r="T346" s="248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49" t="s">
        <v>142</v>
      </c>
      <c r="AU346" s="249" t="s">
        <v>140</v>
      </c>
      <c r="AV346" s="14" t="s">
        <v>140</v>
      </c>
      <c r="AW346" s="14" t="s">
        <v>32</v>
      </c>
      <c r="AX346" s="14" t="s">
        <v>76</v>
      </c>
      <c r="AY346" s="249" t="s">
        <v>132</v>
      </c>
    </row>
    <row r="347" s="14" customFormat="1">
      <c r="A347" s="14"/>
      <c r="B347" s="239"/>
      <c r="C347" s="240"/>
      <c r="D347" s="230" t="s">
        <v>142</v>
      </c>
      <c r="E347" s="241" t="s">
        <v>1</v>
      </c>
      <c r="F347" s="242" t="s">
        <v>469</v>
      </c>
      <c r="G347" s="240"/>
      <c r="H347" s="243">
        <v>11.073</v>
      </c>
      <c r="I347" s="244"/>
      <c r="J347" s="240"/>
      <c r="K347" s="240"/>
      <c r="L347" s="245"/>
      <c r="M347" s="246"/>
      <c r="N347" s="247"/>
      <c r="O347" s="247"/>
      <c r="P347" s="247"/>
      <c r="Q347" s="247"/>
      <c r="R347" s="247"/>
      <c r="S347" s="247"/>
      <c r="T347" s="248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9" t="s">
        <v>142</v>
      </c>
      <c r="AU347" s="249" t="s">
        <v>140</v>
      </c>
      <c r="AV347" s="14" t="s">
        <v>140</v>
      </c>
      <c r="AW347" s="14" t="s">
        <v>32</v>
      </c>
      <c r="AX347" s="14" t="s">
        <v>76</v>
      </c>
      <c r="AY347" s="249" t="s">
        <v>132</v>
      </c>
    </row>
    <row r="348" s="14" customFormat="1">
      <c r="A348" s="14"/>
      <c r="B348" s="239"/>
      <c r="C348" s="240"/>
      <c r="D348" s="230" t="s">
        <v>142</v>
      </c>
      <c r="E348" s="241" t="s">
        <v>1</v>
      </c>
      <c r="F348" s="242" t="s">
        <v>470</v>
      </c>
      <c r="G348" s="240"/>
      <c r="H348" s="243">
        <v>32.625</v>
      </c>
      <c r="I348" s="244"/>
      <c r="J348" s="240"/>
      <c r="K348" s="240"/>
      <c r="L348" s="245"/>
      <c r="M348" s="246"/>
      <c r="N348" s="247"/>
      <c r="O348" s="247"/>
      <c r="P348" s="247"/>
      <c r="Q348" s="247"/>
      <c r="R348" s="247"/>
      <c r="S348" s="247"/>
      <c r="T348" s="248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49" t="s">
        <v>142</v>
      </c>
      <c r="AU348" s="249" t="s">
        <v>140</v>
      </c>
      <c r="AV348" s="14" t="s">
        <v>140</v>
      </c>
      <c r="AW348" s="14" t="s">
        <v>32</v>
      </c>
      <c r="AX348" s="14" t="s">
        <v>76</v>
      </c>
      <c r="AY348" s="249" t="s">
        <v>132</v>
      </c>
    </row>
    <row r="349" s="13" customFormat="1">
      <c r="A349" s="13"/>
      <c r="B349" s="228"/>
      <c r="C349" s="229"/>
      <c r="D349" s="230" t="s">
        <v>142</v>
      </c>
      <c r="E349" s="231" t="s">
        <v>1</v>
      </c>
      <c r="F349" s="232" t="s">
        <v>471</v>
      </c>
      <c r="G349" s="229"/>
      <c r="H349" s="231" t="s">
        <v>1</v>
      </c>
      <c r="I349" s="233"/>
      <c r="J349" s="229"/>
      <c r="K349" s="229"/>
      <c r="L349" s="234"/>
      <c r="M349" s="235"/>
      <c r="N349" s="236"/>
      <c r="O349" s="236"/>
      <c r="P349" s="236"/>
      <c r="Q349" s="236"/>
      <c r="R349" s="236"/>
      <c r="S349" s="236"/>
      <c r="T349" s="237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38" t="s">
        <v>142</v>
      </c>
      <c r="AU349" s="238" t="s">
        <v>140</v>
      </c>
      <c r="AV349" s="13" t="s">
        <v>84</v>
      </c>
      <c r="AW349" s="13" t="s">
        <v>32</v>
      </c>
      <c r="AX349" s="13" t="s">
        <v>76</v>
      </c>
      <c r="AY349" s="238" t="s">
        <v>132</v>
      </c>
    </row>
    <row r="350" s="14" customFormat="1">
      <c r="A350" s="14"/>
      <c r="B350" s="239"/>
      <c r="C350" s="240"/>
      <c r="D350" s="230" t="s">
        <v>142</v>
      </c>
      <c r="E350" s="241" t="s">
        <v>1</v>
      </c>
      <c r="F350" s="242" t="s">
        <v>472</v>
      </c>
      <c r="G350" s="240"/>
      <c r="H350" s="243">
        <v>25</v>
      </c>
      <c r="I350" s="244"/>
      <c r="J350" s="240"/>
      <c r="K350" s="240"/>
      <c r="L350" s="245"/>
      <c r="M350" s="246"/>
      <c r="N350" s="247"/>
      <c r="O350" s="247"/>
      <c r="P350" s="247"/>
      <c r="Q350" s="247"/>
      <c r="R350" s="247"/>
      <c r="S350" s="247"/>
      <c r="T350" s="248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49" t="s">
        <v>142</v>
      </c>
      <c r="AU350" s="249" t="s">
        <v>140</v>
      </c>
      <c r="AV350" s="14" t="s">
        <v>140</v>
      </c>
      <c r="AW350" s="14" t="s">
        <v>32</v>
      </c>
      <c r="AX350" s="14" t="s">
        <v>76</v>
      </c>
      <c r="AY350" s="249" t="s">
        <v>132</v>
      </c>
    </row>
    <row r="351" s="15" customFormat="1">
      <c r="A351" s="15"/>
      <c r="B351" s="250"/>
      <c r="C351" s="251"/>
      <c r="D351" s="230" t="s">
        <v>142</v>
      </c>
      <c r="E351" s="252" t="s">
        <v>1</v>
      </c>
      <c r="F351" s="253" t="s">
        <v>145</v>
      </c>
      <c r="G351" s="251"/>
      <c r="H351" s="254">
        <v>112.758</v>
      </c>
      <c r="I351" s="255"/>
      <c r="J351" s="251"/>
      <c r="K351" s="251"/>
      <c r="L351" s="256"/>
      <c r="M351" s="257"/>
      <c r="N351" s="258"/>
      <c r="O351" s="258"/>
      <c r="P351" s="258"/>
      <c r="Q351" s="258"/>
      <c r="R351" s="258"/>
      <c r="S351" s="258"/>
      <c r="T351" s="259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60" t="s">
        <v>142</v>
      </c>
      <c r="AU351" s="260" t="s">
        <v>140</v>
      </c>
      <c r="AV351" s="15" t="s">
        <v>139</v>
      </c>
      <c r="AW351" s="15" t="s">
        <v>32</v>
      </c>
      <c r="AX351" s="15" t="s">
        <v>84</v>
      </c>
      <c r="AY351" s="260" t="s">
        <v>132</v>
      </c>
    </row>
    <row r="352" s="2" customFormat="1" ht="24.15" customHeight="1">
      <c r="A352" s="39"/>
      <c r="B352" s="40"/>
      <c r="C352" s="215" t="s">
        <v>473</v>
      </c>
      <c r="D352" s="215" t="s">
        <v>134</v>
      </c>
      <c r="E352" s="216" t="s">
        <v>474</v>
      </c>
      <c r="F352" s="217" t="s">
        <v>475</v>
      </c>
      <c r="G352" s="218" t="s">
        <v>137</v>
      </c>
      <c r="H352" s="219">
        <v>338.86200000000002</v>
      </c>
      <c r="I352" s="220"/>
      <c r="J352" s="221">
        <f>ROUND(I352*H352,2)</f>
        <v>0</v>
      </c>
      <c r="K352" s="217" t="s">
        <v>138</v>
      </c>
      <c r="L352" s="45"/>
      <c r="M352" s="222" t="s">
        <v>1</v>
      </c>
      <c r="N352" s="223" t="s">
        <v>42</v>
      </c>
      <c r="O352" s="92"/>
      <c r="P352" s="224">
        <f>O352*H352</f>
        <v>0</v>
      </c>
      <c r="Q352" s="224">
        <v>0</v>
      </c>
      <c r="R352" s="224">
        <f>Q352*H352</f>
        <v>0</v>
      </c>
      <c r="S352" s="224">
        <v>0</v>
      </c>
      <c r="T352" s="225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26" t="s">
        <v>226</v>
      </c>
      <c r="AT352" s="226" t="s">
        <v>134</v>
      </c>
      <c r="AU352" s="226" t="s">
        <v>140</v>
      </c>
      <c r="AY352" s="18" t="s">
        <v>132</v>
      </c>
      <c r="BE352" s="227">
        <f>IF(N352="základní",J352,0)</f>
        <v>0</v>
      </c>
      <c r="BF352" s="227">
        <f>IF(N352="snížená",J352,0)</f>
        <v>0</v>
      </c>
      <c r="BG352" s="227">
        <f>IF(N352="zákl. přenesená",J352,0)</f>
        <v>0</v>
      </c>
      <c r="BH352" s="227">
        <f>IF(N352="sníž. přenesená",J352,0)</f>
        <v>0</v>
      </c>
      <c r="BI352" s="227">
        <f>IF(N352="nulová",J352,0)</f>
        <v>0</v>
      </c>
      <c r="BJ352" s="18" t="s">
        <v>140</v>
      </c>
      <c r="BK352" s="227">
        <f>ROUND(I352*H352,2)</f>
        <v>0</v>
      </c>
      <c r="BL352" s="18" t="s">
        <v>226</v>
      </c>
      <c r="BM352" s="226" t="s">
        <v>476</v>
      </c>
    </row>
    <row r="353" s="14" customFormat="1">
      <c r="A353" s="14"/>
      <c r="B353" s="239"/>
      <c r="C353" s="240"/>
      <c r="D353" s="230" t="s">
        <v>142</v>
      </c>
      <c r="E353" s="241" t="s">
        <v>1</v>
      </c>
      <c r="F353" s="242" t="s">
        <v>248</v>
      </c>
      <c r="G353" s="240"/>
      <c r="H353" s="243">
        <v>338.86200000000002</v>
      </c>
      <c r="I353" s="244"/>
      <c r="J353" s="240"/>
      <c r="K353" s="240"/>
      <c r="L353" s="245"/>
      <c r="M353" s="246"/>
      <c r="N353" s="247"/>
      <c r="O353" s="247"/>
      <c r="P353" s="247"/>
      <c r="Q353" s="247"/>
      <c r="R353" s="247"/>
      <c r="S353" s="247"/>
      <c r="T353" s="248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49" t="s">
        <v>142</v>
      </c>
      <c r="AU353" s="249" t="s">
        <v>140</v>
      </c>
      <c r="AV353" s="14" t="s">
        <v>140</v>
      </c>
      <c r="AW353" s="14" t="s">
        <v>32</v>
      </c>
      <c r="AX353" s="14" t="s">
        <v>76</v>
      </c>
      <c r="AY353" s="249" t="s">
        <v>132</v>
      </c>
    </row>
    <row r="354" s="15" customFormat="1">
      <c r="A354" s="15"/>
      <c r="B354" s="250"/>
      <c r="C354" s="251"/>
      <c r="D354" s="230" t="s">
        <v>142</v>
      </c>
      <c r="E354" s="252" t="s">
        <v>1</v>
      </c>
      <c r="F354" s="253" t="s">
        <v>145</v>
      </c>
      <c r="G354" s="251"/>
      <c r="H354" s="254">
        <v>338.86200000000002</v>
      </c>
      <c r="I354" s="255"/>
      <c r="J354" s="251"/>
      <c r="K354" s="251"/>
      <c r="L354" s="256"/>
      <c r="M354" s="257"/>
      <c r="N354" s="258"/>
      <c r="O354" s="258"/>
      <c r="P354" s="258"/>
      <c r="Q354" s="258"/>
      <c r="R354" s="258"/>
      <c r="S354" s="258"/>
      <c r="T354" s="259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T354" s="260" t="s">
        <v>142</v>
      </c>
      <c r="AU354" s="260" t="s">
        <v>140</v>
      </c>
      <c r="AV354" s="15" t="s">
        <v>139</v>
      </c>
      <c r="AW354" s="15" t="s">
        <v>32</v>
      </c>
      <c r="AX354" s="15" t="s">
        <v>84</v>
      </c>
      <c r="AY354" s="260" t="s">
        <v>132</v>
      </c>
    </row>
    <row r="355" s="2" customFormat="1" ht="33" customHeight="1">
      <c r="A355" s="39"/>
      <c r="B355" s="40"/>
      <c r="C355" s="215" t="s">
        <v>477</v>
      </c>
      <c r="D355" s="215" t="s">
        <v>134</v>
      </c>
      <c r="E355" s="216" t="s">
        <v>478</v>
      </c>
      <c r="F355" s="217" t="s">
        <v>479</v>
      </c>
      <c r="G355" s="218" t="s">
        <v>137</v>
      </c>
      <c r="H355" s="219">
        <v>7.6500000000000004</v>
      </c>
      <c r="I355" s="220"/>
      <c r="J355" s="221">
        <f>ROUND(I355*H355,2)</f>
        <v>0</v>
      </c>
      <c r="K355" s="217" t="s">
        <v>138</v>
      </c>
      <c r="L355" s="45"/>
      <c r="M355" s="222" t="s">
        <v>1</v>
      </c>
      <c r="N355" s="223" t="s">
        <v>42</v>
      </c>
      <c r="O355" s="92"/>
      <c r="P355" s="224">
        <f>O355*H355</f>
        <v>0</v>
      </c>
      <c r="Q355" s="224">
        <v>0.063</v>
      </c>
      <c r="R355" s="224">
        <f>Q355*H355</f>
        <v>0.48195000000000005</v>
      </c>
      <c r="S355" s="224">
        <v>0</v>
      </c>
      <c r="T355" s="225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26" t="s">
        <v>139</v>
      </c>
      <c r="AT355" s="226" t="s">
        <v>134</v>
      </c>
      <c r="AU355" s="226" t="s">
        <v>140</v>
      </c>
      <c r="AY355" s="18" t="s">
        <v>132</v>
      </c>
      <c r="BE355" s="227">
        <f>IF(N355="základní",J355,0)</f>
        <v>0</v>
      </c>
      <c r="BF355" s="227">
        <f>IF(N355="snížená",J355,0)</f>
        <v>0</v>
      </c>
      <c r="BG355" s="227">
        <f>IF(N355="zákl. přenesená",J355,0)</f>
        <v>0</v>
      </c>
      <c r="BH355" s="227">
        <f>IF(N355="sníž. přenesená",J355,0)</f>
        <v>0</v>
      </c>
      <c r="BI355" s="227">
        <f>IF(N355="nulová",J355,0)</f>
        <v>0</v>
      </c>
      <c r="BJ355" s="18" t="s">
        <v>140</v>
      </c>
      <c r="BK355" s="227">
        <f>ROUND(I355*H355,2)</f>
        <v>0</v>
      </c>
      <c r="BL355" s="18" t="s">
        <v>139</v>
      </c>
      <c r="BM355" s="226" t="s">
        <v>480</v>
      </c>
    </row>
    <row r="356" s="13" customFormat="1">
      <c r="A356" s="13"/>
      <c r="B356" s="228"/>
      <c r="C356" s="229"/>
      <c r="D356" s="230" t="s">
        <v>142</v>
      </c>
      <c r="E356" s="231" t="s">
        <v>1</v>
      </c>
      <c r="F356" s="232" t="s">
        <v>481</v>
      </c>
      <c r="G356" s="229"/>
      <c r="H356" s="231" t="s">
        <v>1</v>
      </c>
      <c r="I356" s="233"/>
      <c r="J356" s="229"/>
      <c r="K356" s="229"/>
      <c r="L356" s="234"/>
      <c r="M356" s="235"/>
      <c r="N356" s="236"/>
      <c r="O356" s="236"/>
      <c r="P356" s="236"/>
      <c r="Q356" s="236"/>
      <c r="R356" s="236"/>
      <c r="S356" s="236"/>
      <c r="T356" s="237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8" t="s">
        <v>142</v>
      </c>
      <c r="AU356" s="238" t="s">
        <v>140</v>
      </c>
      <c r="AV356" s="13" t="s">
        <v>84</v>
      </c>
      <c r="AW356" s="13" t="s">
        <v>32</v>
      </c>
      <c r="AX356" s="13" t="s">
        <v>76</v>
      </c>
      <c r="AY356" s="238" t="s">
        <v>132</v>
      </c>
    </row>
    <row r="357" s="14" customFormat="1">
      <c r="A357" s="14"/>
      <c r="B357" s="239"/>
      <c r="C357" s="240"/>
      <c r="D357" s="230" t="s">
        <v>142</v>
      </c>
      <c r="E357" s="241" t="s">
        <v>1</v>
      </c>
      <c r="F357" s="242" t="s">
        <v>482</v>
      </c>
      <c r="G357" s="240"/>
      <c r="H357" s="243">
        <v>7.6500000000000004</v>
      </c>
      <c r="I357" s="244"/>
      <c r="J357" s="240"/>
      <c r="K357" s="240"/>
      <c r="L357" s="245"/>
      <c r="M357" s="246"/>
      <c r="N357" s="247"/>
      <c r="O357" s="247"/>
      <c r="P357" s="247"/>
      <c r="Q357" s="247"/>
      <c r="R357" s="247"/>
      <c r="S357" s="247"/>
      <c r="T357" s="248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49" t="s">
        <v>142</v>
      </c>
      <c r="AU357" s="249" t="s">
        <v>140</v>
      </c>
      <c r="AV357" s="14" t="s">
        <v>140</v>
      </c>
      <c r="AW357" s="14" t="s">
        <v>32</v>
      </c>
      <c r="AX357" s="14" t="s">
        <v>76</v>
      </c>
      <c r="AY357" s="249" t="s">
        <v>132</v>
      </c>
    </row>
    <row r="358" s="15" customFormat="1">
      <c r="A358" s="15"/>
      <c r="B358" s="250"/>
      <c r="C358" s="251"/>
      <c r="D358" s="230" t="s">
        <v>142</v>
      </c>
      <c r="E358" s="252" t="s">
        <v>1</v>
      </c>
      <c r="F358" s="253" t="s">
        <v>145</v>
      </c>
      <c r="G358" s="251"/>
      <c r="H358" s="254">
        <v>7.6500000000000004</v>
      </c>
      <c r="I358" s="255"/>
      <c r="J358" s="251"/>
      <c r="K358" s="251"/>
      <c r="L358" s="256"/>
      <c r="M358" s="257"/>
      <c r="N358" s="258"/>
      <c r="O358" s="258"/>
      <c r="P358" s="258"/>
      <c r="Q358" s="258"/>
      <c r="R358" s="258"/>
      <c r="S358" s="258"/>
      <c r="T358" s="259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60" t="s">
        <v>142</v>
      </c>
      <c r="AU358" s="260" t="s">
        <v>140</v>
      </c>
      <c r="AV358" s="15" t="s">
        <v>139</v>
      </c>
      <c r="AW358" s="15" t="s">
        <v>32</v>
      </c>
      <c r="AX358" s="15" t="s">
        <v>84</v>
      </c>
      <c r="AY358" s="260" t="s">
        <v>132</v>
      </c>
    </row>
    <row r="359" s="2" customFormat="1" ht="33" customHeight="1">
      <c r="A359" s="39"/>
      <c r="B359" s="40"/>
      <c r="C359" s="215" t="s">
        <v>483</v>
      </c>
      <c r="D359" s="215" t="s">
        <v>134</v>
      </c>
      <c r="E359" s="216" t="s">
        <v>484</v>
      </c>
      <c r="F359" s="217" t="s">
        <v>485</v>
      </c>
      <c r="G359" s="218" t="s">
        <v>137</v>
      </c>
      <c r="H359" s="219">
        <v>0.53800000000000003</v>
      </c>
      <c r="I359" s="220"/>
      <c r="J359" s="221">
        <f>ROUND(I359*H359,2)</f>
        <v>0</v>
      </c>
      <c r="K359" s="217" t="s">
        <v>138</v>
      </c>
      <c r="L359" s="45"/>
      <c r="M359" s="222" t="s">
        <v>1</v>
      </c>
      <c r="N359" s="223" t="s">
        <v>42</v>
      </c>
      <c r="O359" s="92"/>
      <c r="P359" s="224">
        <f>O359*H359</f>
        <v>0</v>
      </c>
      <c r="Q359" s="224">
        <v>0.084000000000000005</v>
      </c>
      <c r="R359" s="224">
        <f>Q359*H359</f>
        <v>0.045192000000000003</v>
      </c>
      <c r="S359" s="224">
        <v>0</v>
      </c>
      <c r="T359" s="225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26" t="s">
        <v>139</v>
      </c>
      <c r="AT359" s="226" t="s">
        <v>134</v>
      </c>
      <c r="AU359" s="226" t="s">
        <v>140</v>
      </c>
      <c r="AY359" s="18" t="s">
        <v>132</v>
      </c>
      <c r="BE359" s="227">
        <f>IF(N359="základní",J359,0)</f>
        <v>0</v>
      </c>
      <c r="BF359" s="227">
        <f>IF(N359="snížená",J359,0)</f>
        <v>0</v>
      </c>
      <c r="BG359" s="227">
        <f>IF(N359="zákl. přenesená",J359,0)</f>
        <v>0</v>
      </c>
      <c r="BH359" s="227">
        <f>IF(N359="sníž. přenesená",J359,0)</f>
        <v>0</v>
      </c>
      <c r="BI359" s="227">
        <f>IF(N359="nulová",J359,0)</f>
        <v>0</v>
      </c>
      <c r="BJ359" s="18" t="s">
        <v>140</v>
      </c>
      <c r="BK359" s="227">
        <f>ROUND(I359*H359,2)</f>
        <v>0</v>
      </c>
      <c r="BL359" s="18" t="s">
        <v>139</v>
      </c>
      <c r="BM359" s="226" t="s">
        <v>486</v>
      </c>
    </row>
    <row r="360" s="13" customFormat="1">
      <c r="A360" s="13"/>
      <c r="B360" s="228"/>
      <c r="C360" s="229"/>
      <c r="D360" s="230" t="s">
        <v>142</v>
      </c>
      <c r="E360" s="231" t="s">
        <v>1</v>
      </c>
      <c r="F360" s="232" t="s">
        <v>212</v>
      </c>
      <c r="G360" s="229"/>
      <c r="H360" s="231" t="s">
        <v>1</v>
      </c>
      <c r="I360" s="233"/>
      <c r="J360" s="229"/>
      <c r="K360" s="229"/>
      <c r="L360" s="234"/>
      <c r="M360" s="235"/>
      <c r="N360" s="236"/>
      <c r="O360" s="236"/>
      <c r="P360" s="236"/>
      <c r="Q360" s="236"/>
      <c r="R360" s="236"/>
      <c r="S360" s="236"/>
      <c r="T360" s="237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8" t="s">
        <v>142</v>
      </c>
      <c r="AU360" s="238" t="s">
        <v>140</v>
      </c>
      <c r="AV360" s="13" t="s">
        <v>84</v>
      </c>
      <c r="AW360" s="13" t="s">
        <v>32</v>
      </c>
      <c r="AX360" s="13" t="s">
        <v>76</v>
      </c>
      <c r="AY360" s="238" t="s">
        <v>132</v>
      </c>
    </row>
    <row r="361" s="14" customFormat="1">
      <c r="A361" s="14"/>
      <c r="B361" s="239"/>
      <c r="C361" s="240"/>
      <c r="D361" s="230" t="s">
        <v>142</v>
      </c>
      <c r="E361" s="241" t="s">
        <v>1</v>
      </c>
      <c r="F361" s="242" t="s">
        <v>487</v>
      </c>
      <c r="G361" s="240"/>
      <c r="H361" s="243">
        <v>0.53800000000000003</v>
      </c>
      <c r="I361" s="244"/>
      <c r="J361" s="240"/>
      <c r="K361" s="240"/>
      <c r="L361" s="245"/>
      <c r="M361" s="246"/>
      <c r="N361" s="247"/>
      <c r="O361" s="247"/>
      <c r="P361" s="247"/>
      <c r="Q361" s="247"/>
      <c r="R361" s="247"/>
      <c r="S361" s="247"/>
      <c r="T361" s="248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49" t="s">
        <v>142</v>
      </c>
      <c r="AU361" s="249" t="s">
        <v>140</v>
      </c>
      <c r="AV361" s="14" t="s">
        <v>140</v>
      </c>
      <c r="AW361" s="14" t="s">
        <v>32</v>
      </c>
      <c r="AX361" s="14" t="s">
        <v>76</v>
      </c>
      <c r="AY361" s="249" t="s">
        <v>132</v>
      </c>
    </row>
    <row r="362" s="15" customFormat="1">
      <c r="A362" s="15"/>
      <c r="B362" s="250"/>
      <c r="C362" s="251"/>
      <c r="D362" s="230" t="s">
        <v>142</v>
      </c>
      <c r="E362" s="252" t="s">
        <v>1</v>
      </c>
      <c r="F362" s="253" t="s">
        <v>145</v>
      </c>
      <c r="G362" s="251"/>
      <c r="H362" s="254">
        <v>0.53800000000000003</v>
      </c>
      <c r="I362" s="255"/>
      <c r="J362" s="251"/>
      <c r="K362" s="251"/>
      <c r="L362" s="256"/>
      <c r="M362" s="257"/>
      <c r="N362" s="258"/>
      <c r="O362" s="258"/>
      <c r="P362" s="258"/>
      <c r="Q362" s="258"/>
      <c r="R362" s="258"/>
      <c r="S362" s="258"/>
      <c r="T362" s="259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T362" s="260" t="s">
        <v>142</v>
      </c>
      <c r="AU362" s="260" t="s">
        <v>140</v>
      </c>
      <c r="AV362" s="15" t="s">
        <v>139</v>
      </c>
      <c r="AW362" s="15" t="s">
        <v>32</v>
      </c>
      <c r="AX362" s="15" t="s">
        <v>84</v>
      </c>
      <c r="AY362" s="260" t="s">
        <v>132</v>
      </c>
    </row>
    <row r="363" s="2" customFormat="1" ht="37.8" customHeight="1">
      <c r="A363" s="39"/>
      <c r="B363" s="40"/>
      <c r="C363" s="215" t="s">
        <v>488</v>
      </c>
      <c r="D363" s="215" t="s">
        <v>134</v>
      </c>
      <c r="E363" s="216" t="s">
        <v>489</v>
      </c>
      <c r="F363" s="217" t="s">
        <v>490</v>
      </c>
      <c r="G363" s="218" t="s">
        <v>148</v>
      </c>
      <c r="H363" s="219">
        <v>4.7789999999999999</v>
      </c>
      <c r="I363" s="220"/>
      <c r="J363" s="221">
        <f>ROUND(I363*H363,2)</f>
        <v>0</v>
      </c>
      <c r="K363" s="217" t="s">
        <v>138</v>
      </c>
      <c r="L363" s="45"/>
      <c r="M363" s="222" t="s">
        <v>1</v>
      </c>
      <c r="N363" s="223" t="s">
        <v>42</v>
      </c>
      <c r="O363" s="92"/>
      <c r="P363" s="224">
        <f>O363*H363</f>
        <v>0</v>
      </c>
      <c r="Q363" s="224">
        <v>1.837</v>
      </c>
      <c r="R363" s="224">
        <f>Q363*H363</f>
        <v>8.7790230000000005</v>
      </c>
      <c r="S363" s="224">
        <v>0</v>
      </c>
      <c r="T363" s="225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26" t="s">
        <v>139</v>
      </c>
      <c r="AT363" s="226" t="s">
        <v>134</v>
      </c>
      <c r="AU363" s="226" t="s">
        <v>140</v>
      </c>
      <c r="AY363" s="18" t="s">
        <v>132</v>
      </c>
      <c r="BE363" s="227">
        <f>IF(N363="základní",J363,0)</f>
        <v>0</v>
      </c>
      <c r="BF363" s="227">
        <f>IF(N363="snížená",J363,0)</f>
        <v>0</v>
      </c>
      <c r="BG363" s="227">
        <f>IF(N363="zákl. přenesená",J363,0)</f>
        <v>0</v>
      </c>
      <c r="BH363" s="227">
        <f>IF(N363="sníž. přenesená",J363,0)</f>
        <v>0</v>
      </c>
      <c r="BI363" s="227">
        <f>IF(N363="nulová",J363,0)</f>
        <v>0</v>
      </c>
      <c r="BJ363" s="18" t="s">
        <v>140</v>
      </c>
      <c r="BK363" s="227">
        <f>ROUND(I363*H363,2)</f>
        <v>0</v>
      </c>
      <c r="BL363" s="18" t="s">
        <v>139</v>
      </c>
      <c r="BM363" s="226" t="s">
        <v>491</v>
      </c>
    </row>
    <row r="364" s="13" customFormat="1">
      <c r="A364" s="13"/>
      <c r="B364" s="228"/>
      <c r="C364" s="229"/>
      <c r="D364" s="230" t="s">
        <v>142</v>
      </c>
      <c r="E364" s="231" t="s">
        <v>1</v>
      </c>
      <c r="F364" s="232" t="s">
        <v>492</v>
      </c>
      <c r="G364" s="229"/>
      <c r="H364" s="231" t="s">
        <v>1</v>
      </c>
      <c r="I364" s="233"/>
      <c r="J364" s="229"/>
      <c r="K364" s="229"/>
      <c r="L364" s="234"/>
      <c r="M364" s="235"/>
      <c r="N364" s="236"/>
      <c r="O364" s="236"/>
      <c r="P364" s="236"/>
      <c r="Q364" s="236"/>
      <c r="R364" s="236"/>
      <c r="S364" s="236"/>
      <c r="T364" s="237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8" t="s">
        <v>142</v>
      </c>
      <c r="AU364" s="238" t="s">
        <v>140</v>
      </c>
      <c r="AV364" s="13" t="s">
        <v>84</v>
      </c>
      <c r="AW364" s="13" t="s">
        <v>32</v>
      </c>
      <c r="AX364" s="13" t="s">
        <v>76</v>
      </c>
      <c r="AY364" s="238" t="s">
        <v>132</v>
      </c>
    </row>
    <row r="365" s="14" customFormat="1">
      <c r="A365" s="14"/>
      <c r="B365" s="239"/>
      <c r="C365" s="240"/>
      <c r="D365" s="230" t="s">
        <v>142</v>
      </c>
      <c r="E365" s="241" t="s">
        <v>1</v>
      </c>
      <c r="F365" s="242" t="s">
        <v>493</v>
      </c>
      <c r="G365" s="240"/>
      <c r="H365" s="243">
        <v>4.7789999999999999</v>
      </c>
      <c r="I365" s="244"/>
      <c r="J365" s="240"/>
      <c r="K365" s="240"/>
      <c r="L365" s="245"/>
      <c r="M365" s="246"/>
      <c r="N365" s="247"/>
      <c r="O365" s="247"/>
      <c r="P365" s="247"/>
      <c r="Q365" s="247"/>
      <c r="R365" s="247"/>
      <c r="S365" s="247"/>
      <c r="T365" s="248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49" t="s">
        <v>142</v>
      </c>
      <c r="AU365" s="249" t="s">
        <v>140</v>
      </c>
      <c r="AV365" s="14" t="s">
        <v>140</v>
      </c>
      <c r="AW365" s="14" t="s">
        <v>32</v>
      </c>
      <c r="AX365" s="14" t="s">
        <v>76</v>
      </c>
      <c r="AY365" s="249" t="s">
        <v>132</v>
      </c>
    </row>
    <row r="366" s="15" customFormat="1">
      <c r="A366" s="15"/>
      <c r="B366" s="250"/>
      <c r="C366" s="251"/>
      <c r="D366" s="230" t="s">
        <v>142</v>
      </c>
      <c r="E366" s="252" t="s">
        <v>1</v>
      </c>
      <c r="F366" s="253" t="s">
        <v>145</v>
      </c>
      <c r="G366" s="251"/>
      <c r="H366" s="254">
        <v>4.7789999999999999</v>
      </c>
      <c r="I366" s="255"/>
      <c r="J366" s="251"/>
      <c r="K366" s="251"/>
      <c r="L366" s="256"/>
      <c r="M366" s="257"/>
      <c r="N366" s="258"/>
      <c r="O366" s="258"/>
      <c r="P366" s="258"/>
      <c r="Q366" s="258"/>
      <c r="R366" s="258"/>
      <c r="S366" s="258"/>
      <c r="T366" s="259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60" t="s">
        <v>142</v>
      </c>
      <c r="AU366" s="260" t="s">
        <v>140</v>
      </c>
      <c r="AV366" s="15" t="s">
        <v>139</v>
      </c>
      <c r="AW366" s="15" t="s">
        <v>32</v>
      </c>
      <c r="AX366" s="15" t="s">
        <v>84</v>
      </c>
      <c r="AY366" s="260" t="s">
        <v>132</v>
      </c>
    </row>
    <row r="367" s="2" customFormat="1" ht="33" customHeight="1">
      <c r="A367" s="39"/>
      <c r="B367" s="40"/>
      <c r="C367" s="215" t="s">
        <v>494</v>
      </c>
      <c r="D367" s="215" t="s">
        <v>134</v>
      </c>
      <c r="E367" s="216" t="s">
        <v>495</v>
      </c>
      <c r="F367" s="217" t="s">
        <v>496</v>
      </c>
      <c r="G367" s="218" t="s">
        <v>137</v>
      </c>
      <c r="H367" s="219">
        <v>16.948</v>
      </c>
      <c r="I367" s="220"/>
      <c r="J367" s="221">
        <f>ROUND(I367*H367,2)</f>
        <v>0</v>
      </c>
      <c r="K367" s="217" t="s">
        <v>138</v>
      </c>
      <c r="L367" s="45"/>
      <c r="M367" s="222" t="s">
        <v>1</v>
      </c>
      <c r="N367" s="223" t="s">
        <v>42</v>
      </c>
      <c r="O367" s="92"/>
      <c r="P367" s="224">
        <f>O367*H367</f>
        <v>0</v>
      </c>
      <c r="Q367" s="224">
        <v>0.20893000000000001</v>
      </c>
      <c r="R367" s="224">
        <f>Q367*H367</f>
        <v>3.5409456400000003</v>
      </c>
      <c r="S367" s="224">
        <v>0</v>
      </c>
      <c r="T367" s="225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26" t="s">
        <v>139</v>
      </c>
      <c r="AT367" s="226" t="s">
        <v>134</v>
      </c>
      <c r="AU367" s="226" t="s">
        <v>140</v>
      </c>
      <c r="AY367" s="18" t="s">
        <v>132</v>
      </c>
      <c r="BE367" s="227">
        <f>IF(N367="základní",J367,0)</f>
        <v>0</v>
      </c>
      <c r="BF367" s="227">
        <f>IF(N367="snížená",J367,0)</f>
        <v>0</v>
      </c>
      <c r="BG367" s="227">
        <f>IF(N367="zákl. přenesená",J367,0)</f>
        <v>0</v>
      </c>
      <c r="BH367" s="227">
        <f>IF(N367="sníž. přenesená",J367,0)</f>
        <v>0</v>
      </c>
      <c r="BI367" s="227">
        <f>IF(N367="nulová",J367,0)</f>
        <v>0</v>
      </c>
      <c r="BJ367" s="18" t="s">
        <v>140</v>
      </c>
      <c r="BK367" s="227">
        <f>ROUND(I367*H367,2)</f>
        <v>0</v>
      </c>
      <c r="BL367" s="18" t="s">
        <v>139</v>
      </c>
      <c r="BM367" s="226" t="s">
        <v>497</v>
      </c>
    </row>
    <row r="368" s="13" customFormat="1">
      <c r="A368" s="13"/>
      <c r="B368" s="228"/>
      <c r="C368" s="229"/>
      <c r="D368" s="230" t="s">
        <v>142</v>
      </c>
      <c r="E368" s="231" t="s">
        <v>1</v>
      </c>
      <c r="F368" s="232" t="s">
        <v>498</v>
      </c>
      <c r="G368" s="229"/>
      <c r="H368" s="231" t="s">
        <v>1</v>
      </c>
      <c r="I368" s="233"/>
      <c r="J368" s="229"/>
      <c r="K368" s="229"/>
      <c r="L368" s="234"/>
      <c r="M368" s="235"/>
      <c r="N368" s="236"/>
      <c r="O368" s="236"/>
      <c r="P368" s="236"/>
      <c r="Q368" s="236"/>
      <c r="R368" s="236"/>
      <c r="S368" s="236"/>
      <c r="T368" s="237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8" t="s">
        <v>142</v>
      </c>
      <c r="AU368" s="238" t="s">
        <v>140</v>
      </c>
      <c r="AV368" s="13" t="s">
        <v>84</v>
      </c>
      <c r="AW368" s="13" t="s">
        <v>32</v>
      </c>
      <c r="AX368" s="13" t="s">
        <v>76</v>
      </c>
      <c r="AY368" s="238" t="s">
        <v>132</v>
      </c>
    </row>
    <row r="369" s="14" customFormat="1">
      <c r="A369" s="14"/>
      <c r="B369" s="239"/>
      <c r="C369" s="240"/>
      <c r="D369" s="230" t="s">
        <v>142</v>
      </c>
      <c r="E369" s="241" t="s">
        <v>1</v>
      </c>
      <c r="F369" s="242" t="s">
        <v>499</v>
      </c>
      <c r="G369" s="240"/>
      <c r="H369" s="243">
        <v>10.747999999999999</v>
      </c>
      <c r="I369" s="244"/>
      <c r="J369" s="240"/>
      <c r="K369" s="240"/>
      <c r="L369" s="245"/>
      <c r="M369" s="246"/>
      <c r="N369" s="247"/>
      <c r="O369" s="247"/>
      <c r="P369" s="247"/>
      <c r="Q369" s="247"/>
      <c r="R369" s="247"/>
      <c r="S369" s="247"/>
      <c r="T369" s="248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49" t="s">
        <v>142</v>
      </c>
      <c r="AU369" s="249" t="s">
        <v>140</v>
      </c>
      <c r="AV369" s="14" t="s">
        <v>140</v>
      </c>
      <c r="AW369" s="14" t="s">
        <v>32</v>
      </c>
      <c r="AX369" s="14" t="s">
        <v>76</v>
      </c>
      <c r="AY369" s="249" t="s">
        <v>132</v>
      </c>
    </row>
    <row r="370" s="13" customFormat="1">
      <c r="A370" s="13"/>
      <c r="B370" s="228"/>
      <c r="C370" s="229"/>
      <c r="D370" s="230" t="s">
        <v>142</v>
      </c>
      <c r="E370" s="231" t="s">
        <v>1</v>
      </c>
      <c r="F370" s="232" t="s">
        <v>500</v>
      </c>
      <c r="G370" s="229"/>
      <c r="H370" s="231" t="s">
        <v>1</v>
      </c>
      <c r="I370" s="233"/>
      <c r="J370" s="229"/>
      <c r="K370" s="229"/>
      <c r="L370" s="234"/>
      <c r="M370" s="235"/>
      <c r="N370" s="236"/>
      <c r="O370" s="236"/>
      <c r="P370" s="236"/>
      <c r="Q370" s="236"/>
      <c r="R370" s="236"/>
      <c r="S370" s="236"/>
      <c r="T370" s="237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38" t="s">
        <v>142</v>
      </c>
      <c r="AU370" s="238" t="s">
        <v>140</v>
      </c>
      <c r="AV370" s="13" t="s">
        <v>84</v>
      </c>
      <c r="AW370" s="13" t="s">
        <v>32</v>
      </c>
      <c r="AX370" s="13" t="s">
        <v>76</v>
      </c>
      <c r="AY370" s="238" t="s">
        <v>132</v>
      </c>
    </row>
    <row r="371" s="14" customFormat="1">
      <c r="A371" s="14"/>
      <c r="B371" s="239"/>
      <c r="C371" s="240"/>
      <c r="D371" s="230" t="s">
        <v>142</v>
      </c>
      <c r="E371" s="241" t="s">
        <v>1</v>
      </c>
      <c r="F371" s="242" t="s">
        <v>501</v>
      </c>
      <c r="G371" s="240"/>
      <c r="H371" s="243">
        <v>6.2000000000000002</v>
      </c>
      <c r="I371" s="244"/>
      <c r="J371" s="240"/>
      <c r="K371" s="240"/>
      <c r="L371" s="245"/>
      <c r="M371" s="246"/>
      <c r="N371" s="247"/>
      <c r="O371" s="247"/>
      <c r="P371" s="247"/>
      <c r="Q371" s="247"/>
      <c r="R371" s="247"/>
      <c r="S371" s="247"/>
      <c r="T371" s="248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49" t="s">
        <v>142</v>
      </c>
      <c r="AU371" s="249" t="s">
        <v>140</v>
      </c>
      <c r="AV371" s="14" t="s">
        <v>140</v>
      </c>
      <c r="AW371" s="14" t="s">
        <v>32</v>
      </c>
      <c r="AX371" s="14" t="s">
        <v>76</v>
      </c>
      <c r="AY371" s="249" t="s">
        <v>132</v>
      </c>
    </row>
    <row r="372" s="15" customFormat="1">
      <c r="A372" s="15"/>
      <c r="B372" s="250"/>
      <c r="C372" s="251"/>
      <c r="D372" s="230" t="s">
        <v>142</v>
      </c>
      <c r="E372" s="252" t="s">
        <v>1</v>
      </c>
      <c r="F372" s="253" t="s">
        <v>145</v>
      </c>
      <c r="G372" s="251"/>
      <c r="H372" s="254">
        <v>16.948</v>
      </c>
      <c r="I372" s="255"/>
      <c r="J372" s="251"/>
      <c r="K372" s="251"/>
      <c r="L372" s="256"/>
      <c r="M372" s="257"/>
      <c r="N372" s="258"/>
      <c r="O372" s="258"/>
      <c r="P372" s="258"/>
      <c r="Q372" s="258"/>
      <c r="R372" s="258"/>
      <c r="S372" s="258"/>
      <c r="T372" s="259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60" t="s">
        <v>142</v>
      </c>
      <c r="AU372" s="260" t="s">
        <v>140</v>
      </c>
      <c r="AV372" s="15" t="s">
        <v>139</v>
      </c>
      <c r="AW372" s="15" t="s">
        <v>32</v>
      </c>
      <c r="AX372" s="15" t="s">
        <v>84</v>
      </c>
      <c r="AY372" s="260" t="s">
        <v>132</v>
      </c>
    </row>
    <row r="373" s="2" customFormat="1" ht="24.15" customHeight="1">
      <c r="A373" s="39"/>
      <c r="B373" s="40"/>
      <c r="C373" s="215" t="s">
        <v>502</v>
      </c>
      <c r="D373" s="215" t="s">
        <v>134</v>
      </c>
      <c r="E373" s="216" t="s">
        <v>503</v>
      </c>
      <c r="F373" s="217" t="s">
        <v>504</v>
      </c>
      <c r="G373" s="218" t="s">
        <v>312</v>
      </c>
      <c r="H373" s="219">
        <v>6</v>
      </c>
      <c r="I373" s="220"/>
      <c r="J373" s="221">
        <f>ROUND(I373*H373,2)</f>
        <v>0</v>
      </c>
      <c r="K373" s="217" t="s">
        <v>138</v>
      </c>
      <c r="L373" s="45"/>
      <c r="M373" s="222" t="s">
        <v>1</v>
      </c>
      <c r="N373" s="223" t="s">
        <v>42</v>
      </c>
      <c r="O373" s="92"/>
      <c r="P373" s="224">
        <f>O373*H373</f>
        <v>0</v>
      </c>
      <c r="Q373" s="224">
        <v>0</v>
      </c>
      <c r="R373" s="224">
        <f>Q373*H373</f>
        <v>0</v>
      </c>
      <c r="S373" s="224">
        <v>0</v>
      </c>
      <c r="T373" s="225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26" t="s">
        <v>139</v>
      </c>
      <c r="AT373" s="226" t="s">
        <v>134</v>
      </c>
      <c r="AU373" s="226" t="s">
        <v>140</v>
      </c>
      <c r="AY373" s="18" t="s">
        <v>132</v>
      </c>
      <c r="BE373" s="227">
        <f>IF(N373="základní",J373,0)</f>
        <v>0</v>
      </c>
      <c r="BF373" s="227">
        <f>IF(N373="snížená",J373,0)</f>
        <v>0</v>
      </c>
      <c r="BG373" s="227">
        <f>IF(N373="zákl. přenesená",J373,0)</f>
        <v>0</v>
      </c>
      <c r="BH373" s="227">
        <f>IF(N373="sníž. přenesená",J373,0)</f>
        <v>0</v>
      </c>
      <c r="BI373" s="227">
        <f>IF(N373="nulová",J373,0)</f>
        <v>0</v>
      </c>
      <c r="BJ373" s="18" t="s">
        <v>140</v>
      </c>
      <c r="BK373" s="227">
        <f>ROUND(I373*H373,2)</f>
        <v>0</v>
      </c>
      <c r="BL373" s="18" t="s">
        <v>139</v>
      </c>
      <c r="BM373" s="226" t="s">
        <v>505</v>
      </c>
    </row>
    <row r="374" s="14" customFormat="1">
      <c r="A374" s="14"/>
      <c r="B374" s="239"/>
      <c r="C374" s="240"/>
      <c r="D374" s="230" t="s">
        <v>142</v>
      </c>
      <c r="E374" s="241" t="s">
        <v>1</v>
      </c>
      <c r="F374" s="242" t="s">
        <v>167</v>
      </c>
      <c r="G374" s="240"/>
      <c r="H374" s="243">
        <v>6</v>
      </c>
      <c r="I374" s="244"/>
      <c r="J374" s="240"/>
      <c r="K374" s="240"/>
      <c r="L374" s="245"/>
      <c r="M374" s="246"/>
      <c r="N374" s="247"/>
      <c r="O374" s="247"/>
      <c r="P374" s="247"/>
      <c r="Q374" s="247"/>
      <c r="R374" s="247"/>
      <c r="S374" s="247"/>
      <c r="T374" s="248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49" t="s">
        <v>142</v>
      </c>
      <c r="AU374" s="249" t="s">
        <v>140</v>
      </c>
      <c r="AV374" s="14" t="s">
        <v>140</v>
      </c>
      <c r="AW374" s="14" t="s">
        <v>32</v>
      </c>
      <c r="AX374" s="14" t="s">
        <v>76</v>
      </c>
      <c r="AY374" s="249" t="s">
        <v>132</v>
      </c>
    </row>
    <row r="375" s="15" customFormat="1">
      <c r="A375" s="15"/>
      <c r="B375" s="250"/>
      <c r="C375" s="251"/>
      <c r="D375" s="230" t="s">
        <v>142</v>
      </c>
      <c r="E375" s="252" t="s">
        <v>1</v>
      </c>
      <c r="F375" s="253" t="s">
        <v>145</v>
      </c>
      <c r="G375" s="251"/>
      <c r="H375" s="254">
        <v>6</v>
      </c>
      <c r="I375" s="255"/>
      <c r="J375" s="251"/>
      <c r="K375" s="251"/>
      <c r="L375" s="256"/>
      <c r="M375" s="257"/>
      <c r="N375" s="258"/>
      <c r="O375" s="258"/>
      <c r="P375" s="258"/>
      <c r="Q375" s="258"/>
      <c r="R375" s="258"/>
      <c r="S375" s="258"/>
      <c r="T375" s="259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260" t="s">
        <v>142</v>
      </c>
      <c r="AU375" s="260" t="s">
        <v>140</v>
      </c>
      <c r="AV375" s="15" t="s">
        <v>139</v>
      </c>
      <c r="AW375" s="15" t="s">
        <v>32</v>
      </c>
      <c r="AX375" s="15" t="s">
        <v>84</v>
      </c>
      <c r="AY375" s="260" t="s">
        <v>132</v>
      </c>
    </row>
    <row r="376" s="2" customFormat="1" ht="21.75" customHeight="1">
      <c r="A376" s="39"/>
      <c r="B376" s="40"/>
      <c r="C376" s="261" t="s">
        <v>506</v>
      </c>
      <c r="D376" s="261" t="s">
        <v>231</v>
      </c>
      <c r="E376" s="262" t="s">
        <v>507</v>
      </c>
      <c r="F376" s="263" t="s">
        <v>508</v>
      </c>
      <c r="G376" s="264" t="s">
        <v>312</v>
      </c>
      <c r="H376" s="265">
        <v>3</v>
      </c>
      <c r="I376" s="266"/>
      <c r="J376" s="267">
        <f>ROUND(I376*H376,2)</f>
        <v>0</v>
      </c>
      <c r="K376" s="263" t="s">
        <v>138</v>
      </c>
      <c r="L376" s="268"/>
      <c r="M376" s="269" t="s">
        <v>1</v>
      </c>
      <c r="N376" s="270" t="s">
        <v>42</v>
      </c>
      <c r="O376" s="92"/>
      <c r="P376" s="224">
        <f>O376*H376</f>
        <v>0</v>
      </c>
      <c r="Q376" s="224">
        <v>0.00024000000000000001</v>
      </c>
      <c r="R376" s="224">
        <f>Q376*H376</f>
        <v>0.00072000000000000005</v>
      </c>
      <c r="S376" s="224">
        <v>0</v>
      </c>
      <c r="T376" s="225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26" t="s">
        <v>176</v>
      </c>
      <c r="AT376" s="226" t="s">
        <v>231</v>
      </c>
      <c r="AU376" s="226" t="s">
        <v>140</v>
      </c>
      <c r="AY376" s="18" t="s">
        <v>132</v>
      </c>
      <c r="BE376" s="227">
        <f>IF(N376="základní",J376,0)</f>
        <v>0</v>
      </c>
      <c r="BF376" s="227">
        <f>IF(N376="snížená",J376,0)</f>
        <v>0</v>
      </c>
      <c r="BG376" s="227">
        <f>IF(N376="zákl. přenesená",J376,0)</f>
        <v>0</v>
      </c>
      <c r="BH376" s="227">
        <f>IF(N376="sníž. přenesená",J376,0)</f>
        <v>0</v>
      </c>
      <c r="BI376" s="227">
        <f>IF(N376="nulová",J376,0)</f>
        <v>0</v>
      </c>
      <c r="BJ376" s="18" t="s">
        <v>140</v>
      </c>
      <c r="BK376" s="227">
        <f>ROUND(I376*H376,2)</f>
        <v>0</v>
      </c>
      <c r="BL376" s="18" t="s">
        <v>139</v>
      </c>
      <c r="BM376" s="226" t="s">
        <v>509</v>
      </c>
    </row>
    <row r="377" s="2" customFormat="1" ht="16.5" customHeight="1">
      <c r="A377" s="39"/>
      <c r="B377" s="40"/>
      <c r="C377" s="261" t="s">
        <v>510</v>
      </c>
      <c r="D377" s="261" t="s">
        <v>231</v>
      </c>
      <c r="E377" s="262" t="s">
        <v>511</v>
      </c>
      <c r="F377" s="263" t="s">
        <v>512</v>
      </c>
      <c r="G377" s="264" t="s">
        <v>312</v>
      </c>
      <c r="H377" s="265">
        <v>3</v>
      </c>
      <c r="I377" s="266"/>
      <c r="J377" s="267">
        <f>ROUND(I377*H377,2)</f>
        <v>0</v>
      </c>
      <c r="K377" s="263" t="s">
        <v>138</v>
      </c>
      <c r="L377" s="268"/>
      <c r="M377" s="269" t="s">
        <v>1</v>
      </c>
      <c r="N377" s="270" t="s">
        <v>42</v>
      </c>
      <c r="O377" s="92"/>
      <c r="P377" s="224">
        <f>O377*H377</f>
        <v>0</v>
      </c>
      <c r="Q377" s="224">
        <v>0.00020000000000000001</v>
      </c>
      <c r="R377" s="224">
        <f>Q377*H377</f>
        <v>0.00060000000000000006</v>
      </c>
      <c r="S377" s="224">
        <v>0</v>
      </c>
      <c r="T377" s="225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26" t="s">
        <v>176</v>
      </c>
      <c r="AT377" s="226" t="s">
        <v>231</v>
      </c>
      <c r="AU377" s="226" t="s">
        <v>140</v>
      </c>
      <c r="AY377" s="18" t="s">
        <v>132</v>
      </c>
      <c r="BE377" s="227">
        <f>IF(N377="základní",J377,0)</f>
        <v>0</v>
      </c>
      <c r="BF377" s="227">
        <f>IF(N377="snížená",J377,0)</f>
        <v>0</v>
      </c>
      <c r="BG377" s="227">
        <f>IF(N377="zákl. přenesená",J377,0)</f>
        <v>0</v>
      </c>
      <c r="BH377" s="227">
        <f>IF(N377="sníž. přenesená",J377,0)</f>
        <v>0</v>
      </c>
      <c r="BI377" s="227">
        <f>IF(N377="nulová",J377,0)</f>
        <v>0</v>
      </c>
      <c r="BJ377" s="18" t="s">
        <v>140</v>
      </c>
      <c r="BK377" s="227">
        <f>ROUND(I377*H377,2)</f>
        <v>0</v>
      </c>
      <c r="BL377" s="18" t="s">
        <v>139</v>
      </c>
      <c r="BM377" s="226" t="s">
        <v>513</v>
      </c>
    </row>
    <row r="378" s="2" customFormat="1" ht="37.8" customHeight="1">
      <c r="A378" s="39"/>
      <c r="B378" s="40"/>
      <c r="C378" s="215" t="s">
        <v>514</v>
      </c>
      <c r="D378" s="215" t="s">
        <v>134</v>
      </c>
      <c r="E378" s="216" t="s">
        <v>515</v>
      </c>
      <c r="F378" s="217" t="s">
        <v>516</v>
      </c>
      <c r="G378" s="218" t="s">
        <v>312</v>
      </c>
      <c r="H378" s="219">
        <v>6</v>
      </c>
      <c r="I378" s="220"/>
      <c r="J378" s="221">
        <f>ROUND(I378*H378,2)</f>
        <v>0</v>
      </c>
      <c r="K378" s="217" t="s">
        <v>138</v>
      </c>
      <c r="L378" s="45"/>
      <c r="M378" s="222" t="s">
        <v>1</v>
      </c>
      <c r="N378" s="223" t="s">
        <v>42</v>
      </c>
      <c r="O378" s="92"/>
      <c r="P378" s="224">
        <f>O378*H378</f>
        <v>0</v>
      </c>
      <c r="Q378" s="224">
        <v>0</v>
      </c>
      <c r="R378" s="224">
        <f>Q378*H378</f>
        <v>0</v>
      </c>
      <c r="S378" s="224">
        <v>0</v>
      </c>
      <c r="T378" s="225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26" t="s">
        <v>139</v>
      </c>
      <c r="AT378" s="226" t="s">
        <v>134</v>
      </c>
      <c r="AU378" s="226" t="s">
        <v>140</v>
      </c>
      <c r="AY378" s="18" t="s">
        <v>132</v>
      </c>
      <c r="BE378" s="227">
        <f>IF(N378="základní",J378,0)</f>
        <v>0</v>
      </c>
      <c r="BF378" s="227">
        <f>IF(N378="snížená",J378,0)</f>
        <v>0</v>
      </c>
      <c r="BG378" s="227">
        <f>IF(N378="zákl. přenesená",J378,0)</f>
        <v>0</v>
      </c>
      <c r="BH378" s="227">
        <f>IF(N378="sníž. přenesená",J378,0)</f>
        <v>0</v>
      </c>
      <c r="BI378" s="227">
        <f>IF(N378="nulová",J378,0)</f>
        <v>0</v>
      </c>
      <c r="BJ378" s="18" t="s">
        <v>140</v>
      </c>
      <c r="BK378" s="227">
        <f>ROUND(I378*H378,2)</f>
        <v>0</v>
      </c>
      <c r="BL378" s="18" t="s">
        <v>139</v>
      </c>
      <c r="BM378" s="226" t="s">
        <v>517</v>
      </c>
    </row>
    <row r="379" s="2" customFormat="1" ht="16.5" customHeight="1">
      <c r="A379" s="39"/>
      <c r="B379" s="40"/>
      <c r="C379" s="261" t="s">
        <v>518</v>
      </c>
      <c r="D379" s="261" t="s">
        <v>231</v>
      </c>
      <c r="E379" s="262" t="s">
        <v>519</v>
      </c>
      <c r="F379" s="263" t="s">
        <v>520</v>
      </c>
      <c r="G379" s="264" t="s">
        <v>208</v>
      </c>
      <c r="H379" s="265">
        <v>1.2</v>
      </c>
      <c r="I379" s="266"/>
      <c r="J379" s="267">
        <f>ROUND(I379*H379,2)</f>
        <v>0</v>
      </c>
      <c r="K379" s="263" t="s">
        <v>138</v>
      </c>
      <c r="L379" s="268"/>
      <c r="M379" s="269" t="s">
        <v>1</v>
      </c>
      <c r="N379" s="270" t="s">
        <v>42</v>
      </c>
      <c r="O379" s="92"/>
      <c r="P379" s="224">
        <f>O379*H379</f>
        <v>0</v>
      </c>
      <c r="Q379" s="224">
        <v>0.0011999999999999999</v>
      </c>
      <c r="R379" s="224">
        <f>Q379*H379</f>
        <v>0.0014399999999999999</v>
      </c>
      <c r="S379" s="224">
        <v>0</v>
      </c>
      <c r="T379" s="225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26" t="s">
        <v>176</v>
      </c>
      <c r="AT379" s="226" t="s">
        <v>231</v>
      </c>
      <c r="AU379" s="226" t="s">
        <v>140</v>
      </c>
      <c r="AY379" s="18" t="s">
        <v>132</v>
      </c>
      <c r="BE379" s="227">
        <f>IF(N379="základní",J379,0)</f>
        <v>0</v>
      </c>
      <c r="BF379" s="227">
        <f>IF(N379="snížená",J379,0)</f>
        <v>0</v>
      </c>
      <c r="BG379" s="227">
        <f>IF(N379="zákl. přenesená",J379,0)</f>
        <v>0</v>
      </c>
      <c r="BH379" s="227">
        <f>IF(N379="sníž. přenesená",J379,0)</f>
        <v>0</v>
      </c>
      <c r="BI379" s="227">
        <f>IF(N379="nulová",J379,0)</f>
        <v>0</v>
      </c>
      <c r="BJ379" s="18" t="s">
        <v>140</v>
      </c>
      <c r="BK379" s="227">
        <f>ROUND(I379*H379,2)</f>
        <v>0</v>
      </c>
      <c r="BL379" s="18" t="s">
        <v>139</v>
      </c>
      <c r="BM379" s="226" t="s">
        <v>521</v>
      </c>
    </row>
    <row r="380" s="14" customFormat="1">
      <c r="A380" s="14"/>
      <c r="B380" s="239"/>
      <c r="C380" s="240"/>
      <c r="D380" s="230" t="s">
        <v>142</v>
      </c>
      <c r="E380" s="240"/>
      <c r="F380" s="242" t="s">
        <v>522</v>
      </c>
      <c r="G380" s="240"/>
      <c r="H380" s="243">
        <v>1.2</v>
      </c>
      <c r="I380" s="244"/>
      <c r="J380" s="240"/>
      <c r="K380" s="240"/>
      <c r="L380" s="245"/>
      <c r="M380" s="246"/>
      <c r="N380" s="247"/>
      <c r="O380" s="247"/>
      <c r="P380" s="247"/>
      <c r="Q380" s="247"/>
      <c r="R380" s="247"/>
      <c r="S380" s="247"/>
      <c r="T380" s="248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49" t="s">
        <v>142</v>
      </c>
      <c r="AU380" s="249" t="s">
        <v>140</v>
      </c>
      <c r="AV380" s="14" t="s">
        <v>140</v>
      </c>
      <c r="AW380" s="14" t="s">
        <v>4</v>
      </c>
      <c r="AX380" s="14" t="s">
        <v>84</v>
      </c>
      <c r="AY380" s="249" t="s">
        <v>132</v>
      </c>
    </row>
    <row r="381" s="12" customFormat="1" ht="22.8" customHeight="1">
      <c r="A381" s="12"/>
      <c r="B381" s="199"/>
      <c r="C381" s="200"/>
      <c r="D381" s="201" t="s">
        <v>75</v>
      </c>
      <c r="E381" s="213" t="s">
        <v>182</v>
      </c>
      <c r="F381" s="213" t="s">
        <v>523</v>
      </c>
      <c r="G381" s="200"/>
      <c r="H381" s="200"/>
      <c r="I381" s="203"/>
      <c r="J381" s="214">
        <f>BK381</f>
        <v>0</v>
      </c>
      <c r="K381" s="200"/>
      <c r="L381" s="205"/>
      <c r="M381" s="206"/>
      <c r="N381" s="207"/>
      <c r="O381" s="207"/>
      <c r="P381" s="208">
        <f>SUM(P382:P431)</f>
        <v>0</v>
      </c>
      <c r="Q381" s="207"/>
      <c r="R381" s="208">
        <f>SUM(R382:R431)</f>
        <v>0.017757200000000001</v>
      </c>
      <c r="S381" s="207"/>
      <c r="T381" s="209">
        <f>SUM(T382:T431)</f>
        <v>5.3477199999999998</v>
      </c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R381" s="210" t="s">
        <v>84</v>
      </c>
      <c r="AT381" s="211" t="s">
        <v>75</v>
      </c>
      <c r="AU381" s="211" t="s">
        <v>84</v>
      </c>
      <c r="AY381" s="210" t="s">
        <v>132</v>
      </c>
      <c r="BK381" s="212">
        <f>SUM(BK382:BK431)</f>
        <v>0</v>
      </c>
    </row>
    <row r="382" s="2" customFormat="1" ht="44.25" customHeight="1">
      <c r="A382" s="39"/>
      <c r="B382" s="40"/>
      <c r="C382" s="215" t="s">
        <v>524</v>
      </c>
      <c r="D382" s="215" t="s">
        <v>134</v>
      </c>
      <c r="E382" s="216" t="s">
        <v>525</v>
      </c>
      <c r="F382" s="217" t="s">
        <v>526</v>
      </c>
      <c r="G382" s="218" t="s">
        <v>137</v>
      </c>
      <c r="H382" s="219">
        <v>374.06299999999999</v>
      </c>
      <c r="I382" s="220"/>
      <c r="J382" s="221">
        <f>ROUND(I382*H382,2)</f>
        <v>0</v>
      </c>
      <c r="K382" s="217" t="s">
        <v>138</v>
      </c>
      <c r="L382" s="45"/>
      <c r="M382" s="222" t="s">
        <v>1</v>
      </c>
      <c r="N382" s="223" t="s">
        <v>42</v>
      </c>
      <c r="O382" s="92"/>
      <c r="P382" s="224">
        <f>O382*H382</f>
        <v>0</v>
      </c>
      <c r="Q382" s="224">
        <v>0</v>
      </c>
      <c r="R382" s="224">
        <f>Q382*H382</f>
        <v>0</v>
      </c>
      <c r="S382" s="224">
        <v>0</v>
      </c>
      <c r="T382" s="225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26" t="s">
        <v>139</v>
      </c>
      <c r="AT382" s="226" t="s">
        <v>134</v>
      </c>
      <c r="AU382" s="226" t="s">
        <v>140</v>
      </c>
      <c r="AY382" s="18" t="s">
        <v>132</v>
      </c>
      <c r="BE382" s="227">
        <f>IF(N382="základní",J382,0)</f>
        <v>0</v>
      </c>
      <c r="BF382" s="227">
        <f>IF(N382="snížená",J382,0)</f>
        <v>0</v>
      </c>
      <c r="BG382" s="227">
        <f>IF(N382="zákl. přenesená",J382,0)</f>
        <v>0</v>
      </c>
      <c r="BH382" s="227">
        <f>IF(N382="sníž. přenesená",J382,0)</f>
        <v>0</v>
      </c>
      <c r="BI382" s="227">
        <f>IF(N382="nulová",J382,0)</f>
        <v>0</v>
      </c>
      <c r="BJ382" s="18" t="s">
        <v>140</v>
      </c>
      <c r="BK382" s="227">
        <f>ROUND(I382*H382,2)</f>
        <v>0</v>
      </c>
      <c r="BL382" s="18" t="s">
        <v>139</v>
      </c>
      <c r="BM382" s="226" t="s">
        <v>527</v>
      </c>
    </row>
    <row r="383" s="14" customFormat="1">
      <c r="A383" s="14"/>
      <c r="B383" s="239"/>
      <c r="C383" s="240"/>
      <c r="D383" s="230" t="s">
        <v>142</v>
      </c>
      <c r="E383" s="241" t="s">
        <v>1</v>
      </c>
      <c r="F383" s="242" t="s">
        <v>528</v>
      </c>
      <c r="G383" s="240"/>
      <c r="H383" s="243">
        <v>133.125</v>
      </c>
      <c r="I383" s="244"/>
      <c r="J383" s="240"/>
      <c r="K383" s="240"/>
      <c r="L383" s="245"/>
      <c r="M383" s="246"/>
      <c r="N383" s="247"/>
      <c r="O383" s="247"/>
      <c r="P383" s="247"/>
      <c r="Q383" s="247"/>
      <c r="R383" s="247"/>
      <c r="S383" s="247"/>
      <c r="T383" s="248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49" t="s">
        <v>142</v>
      </c>
      <c r="AU383" s="249" t="s">
        <v>140</v>
      </c>
      <c r="AV383" s="14" t="s">
        <v>140</v>
      </c>
      <c r="AW383" s="14" t="s">
        <v>32</v>
      </c>
      <c r="AX383" s="14" t="s">
        <v>76</v>
      </c>
      <c r="AY383" s="249" t="s">
        <v>132</v>
      </c>
    </row>
    <row r="384" s="14" customFormat="1">
      <c r="A384" s="14"/>
      <c r="B384" s="239"/>
      <c r="C384" s="240"/>
      <c r="D384" s="230" t="s">
        <v>142</v>
      </c>
      <c r="E384" s="241" t="s">
        <v>1</v>
      </c>
      <c r="F384" s="242" t="s">
        <v>529</v>
      </c>
      <c r="G384" s="240"/>
      <c r="H384" s="243">
        <v>125.288</v>
      </c>
      <c r="I384" s="244"/>
      <c r="J384" s="240"/>
      <c r="K384" s="240"/>
      <c r="L384" s="245"/>
      <c r="M384" s="246"/>
      <c r="N384" s="247"/>
      <c r="O384" s="247"/>
      <c r="P384" s="247"/>
      <c r="Q384" s="247"/>
      <c r="R384" s="247"/>
      <c r="S384" s="247"/>
      <c r="T384" s="248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49" t="s">
        <v>142</v>
      </c>
      <c r="AU384" s="249" t="s">
        <v>140</v>
      </c>
      <c r="AV384" s="14" t="s">
        <v>140</v>
      </c>
      <c r="AW384" s="14" t="s">
        <v>32</v>
      </c>
      <c r="AX384" s="14" t="s">
        <v>76</v>
      </c>
      <c r="AY384" s="249" t="s">
        <v>132</v>
      </c>
    </row>
    <row r="385" s="14" customFormat="1">
      <c r="A385" s="14"/>
      <c r="B385" s="239"/>
      <c r="C385" s="240"/>
      <c r="D385" s="230" t="s">
        <v>142</v>
      </c>
      <c r="E385" s="241" t="s">
        <v>1</v>
      </c>
      <c r="F385" s="242" t="s">
        <v>530</v>
      </c>
      <c r="G385" s="240"/>
      <c r="H385" s="243">
        <v>115.65000000000001</v>
      </c>
      <c r="I385" s="244"/>
      <c r="J385" s="240"/>
      <c r="K385" s="240"/>
      <c r="L385" s="245"/>
      <c r="M385" s="246"/>
      <c r="N385" s="247"/>
      <c r="O385" s="247"/>
      <c r="P385" s="247"/>
      <c r="Q385" s="247"/>
      <c r="R385" s="247"/>
      <c r="S385" s="247"/>
      <c r="T385" s="248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49" t="s">
        <v>142</v>
      </c>
      <c r="AU385" s="249" t="s">
        <v>140</v>
      </c>
      <c r="AV385" s="14" t="s">
        <v>140</v>
      </c>
      <c r="AW385" s="14" t="s">
        <v>32</v>
      </c>
      <c r="AX385" s="14" t="s">
        <v>76</v>
      </c>
      <c r="AY385" s="249" t="s">
        <v>132</v>
      </c>
    </row>
    <row r="386" s="15" customFormat="1">
      <c r="A386" s="15"/>
      <c r="B386" s="250"/>
      <c r="C386" s="251"/>
      <c r="D386" s="230" t="s">
        <v>142</v>
      </c>
      <c r="E386" s="252" t="s">
        <v>1</v>
      </c>
      <c r="F386" s="253" t="s">
        <v>145</v>
      </c>
      <c r="G386" s="251"/>
      <c r="H386" s="254">
        <v>374.06299999999999</v>
      </c>
      <c r="I386" s="255"/>
      <c r="J386" s="251"/>
      <c r="K386" s="251"/>
      <c r="L386" s="256"/>
      <c r="M386" s="257"/>
      <c r="N386" s="258"/>
      <c r="O386" s="258"/>
      <c r="P386" s="258"/>
      <c r="Q386" s="258"/>
      <c r="R386" s="258"/>
      <c r="S386" s="258"/>
      <c r="T386" s="259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T386" s="260" t="s">
        <v>142</v>
      </c>
      <c r="AU386" s="260" t="s">
        <v>140</v>
      </c>
      <c r="AV386" s="15" t="s">
        <v>139</v>
      </c>
      <c r="AW386" s="15" t="s">
        <v>32</v>
      </c>
      <c r="AX386" s="15" t="s">
        <v>84</v>
      </c>
      <c r="AY386" s="260" t="s">
        <v>132</v>
      </c>
    </row>
    <row r="387" s="2" customFormat="1" ht="55.5" customHeight="1">
      <c r="A387" s="39"/>
      <c r="B387" s="40"/>
      <c r="C387" s="215" t="s">
        <v>531</v>
      </c>
      <c r="D387" s="215" t="s">
        <v>134</v>
      </c>
      <c r="E387" s="216" t="s">
        <v>532</v>
      </c>
      <c r="F387" s="217" t="s">
        <v>533</v>
      </c>
      <c r="G387" s="218" t="s">
        <v>137</v>
      </c>
      <c r="H387" s="219">
        <v>374.06299999999999</v>
      </c>
      <c r="I387" s="220"/>
      <c r="J387" s="221">
        <f>ROUND(I387*H387,2)</f>
        <v>0</v>
      </c>
      <c r="K387" s="217" t="s">
        <v>138</v>
      </c>
      <c r="L387" s="45"/>
      <c r="M387" s="222" t="s">
        <v>1</v>
      </c>
      <c r="N387" s="223" t="s">
        <v>42</v>
      </c>
      <c r="O387" s="92"/>
      <c r="P387" s="224">
        <f>O387*H387</f>
        <v>0</v>
      </c>
      <c r="Q387" s="224">
        <v>0</v>
      </c>
      <c r="R387" s="224">
        <f>Q387*H387</f>
        <v>0</v>
      </c>
      <c r="S387" s="224">
        <v>0</v>
      </c>
      <c r="T387" s="225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26" t="s">
        <v>139</v>
      </c>
      <c r="AT387" s="226" t="s">
        <v>134</v>
      </c>
      <c r="AU387" s="226" t="s">
        <v>140</v>
      </c>
      <c r="AY387" s="18" t="s">
        <v>132</v>
      </c>
      <c r="BE387" s="227">
        <f>IF(N387="základní",J387,0)</f>
        <v>0</v>
      </c>
      <c r="BF387" s="227">
        <f>IF(N387="snížená",J387,0)</f>
        <v>0</v>
      </c>
      <c r="BG387" s="227">
        <f>IF(N387="zákl. přenesená",J387,0)</f>
        <v>0</v>
      </c>
      <c r="BH387" s="227">
        <f>IF(N387="sníž. přenesená",J387,0)</f>
        <v>0</v>
      </c>
      <c r="BI387" s="227">
        <f>IF(N387="nulová",J387,0)</f>
        <v>0</v>
      </c>
      <c r="BJ387" s="18" t="s">
        <v>140</v>
      </c>
      <c r="BK387" s="227">
        <f>ROUND(I387*H387,2)</f>
        <v>0</v>
      </c>
      <c r="BL387" s="18" t="s">
        <v>139</v>
      </c>
      <c r="BM387" s="226" t="s">
        <v>534</v>
      </c>
    </row>
    <row r="388" s="2" customFormat="1" ht="44.25" customHeight="1">
      <c r="A388" s="39"/>
      <c r="B388" s="40"/>
      <c r="C388" s="215" t="s">
        <v>535</v>
      </c>
      <c r="D388" s="215" t="s">
        <v>134</v>
      </c>
      <c r="E388" s="216" t="s">
        <v>536</v>
      </c>
      <c r="F388" s="217" t="s">
        <v>537</v>
      </c>
      <c r="G388" s="218" t="s">
        <v>137</v>
      </c>
      <c r="H388" s="219">
        <v>374.06299999999999</v>
      </c>
      <c r="I388" s="220"/>
      <c r="J388" s="221">
        <f>ROUND(I388*H388,2)</f>
        <v>0</v>
      </c>
      <c r="K388" s="217" t="s">
        <v>138</v>
      </c>
      <c r="L388" s="45"/>
      <c r="M388" s="222" t="s">
        <v>1</v>
      </c>
      <c r="N388" s="223" t="s">
        <v>42</v>
      </c>
      <c r="O388" s="92"/>
      <c r="P388" s="224">
        <f>O388*H388</f>
        <v>0</v>
      </c>
      <c r="Q388" s="224">
        <v>0</v>
      </c>
      <c r="R388" s="224">
        <f>Q388*H388</f>
        <v>0</v>
      </c>
      <c r="S388" s="224">
        <v>0</v>
      </c>
      <c r="T388" s="225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26" t="s">
        <v>139</v>
      </c>
      <c r="AT388" s="226" t="s">
        <v>134</v>
      </c>
      <c r="AU388" s="226" t="s">
        <v>140</v>
      </c>
      <c r="AY388" s="18" t="s">
        <v>132</v>
      </c>
      <c r="BE388" s="227">
        <f>IF(N388="základní",J388,0)</f>
        <v>0</v>
      </c>
      <c r="BF388" s="227">
        <f>IF(N388="snížená",J388,0)</f>
        <v>0</v>
      </c>
      <c r="BG388" s="227">
        <f>IF(N388="zákl. přenesená",J388,0)</f>
        <v>0</v>
      </c>
      <c r="BH388" s="227">
        <f>IF(N388="sníž. přenesená",J388,0)</f>
        <v>0</v>
      </c>
      <c r="BI388" s="227">
        <f>IF(N388="nulová",J388,0)</f>
        <v>0</v>
      </c>
      <c r="BJ388" s="18" t="s">
        <v>140</v>
      </c>
      <c r="BK388" s="227">
        <f>ROUND(I388*H388,2)</f>
        <v>0</v>
      </c>
      <c r="BL388" s="18" t="s">
        <v>139</v>
      </c>
      <c r="BM388" s="226" t="s">
        <v>538</v>
      </c>
    </row>
    <row r="389" s="2" customFormat="1" ht="24.15" customHeight="1">
      <c r="A389" s="39"/>
      <c r="B389" s="40"/>
      <c r="C389" s="215" t="s">
        <v>539</v>
      </c>
      <c r="D389" s="215" t="s">
        <v>134</v>
      </c>
      <c r="E389" s="216" t="s">
        <v>540</v>
      </c>
      <c r="F389" s="217" t="s">
        <v>541</v>
      </c>
      <c r="G389" s="218" t="s">
        <v>137</v>
      </c>
      <c r="H389" s="219">
        <v>374.06299999999999</v>
      </c>
      <c r="I389" s="220"/>
      <c r="J389" s="221">
        <f>ROUND(I389*H389,2)</f>
        <v>0</v>
      </c>
      <c r="K389" s="217" t="s">
        <v>138</v>
      </c>
      <c r="L389" s="45"/>
      <c r="M389" s="222" t="s">
        <v>1</v>
      </c>
      <c r="N389" s="223" t="s">
        <v>42</v>
      </c>
      <c r="O389" s="92"/>
      <c r="P389" s="224">
        <f>O389*H389</f>
        <v>0</v>
      </c>
      <c r="Q389" s="224">
        <v>0</v>
      </c>
      <c r="R389" s="224">
        <f>Q389*H389</f>
        <v>0</v>
      </c>
      <c r="S389" s="224">
        <v>0</v>
      </c>
      <c r="T389" s="225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26" t="s">
        <v>139</v>
      </c>
      <c r="AT389" s="226" t="s">
        <v>134</v>
      </c>
      <c r="AU389" s="226" t="s">
        <v>140</v>
      </c>
      <c r="AY389" s="18" t="s">
        <v>132</v>
      </c>
      <c r="BE389" s="227">
        <f>IF(N389="základní",J389,0)</f>
        <v>0</v>
      </c>
      <c r="BF389" s="227">
        <f>IF(N389="snížená",J389,0)</f>
        <v>0</v>
      </c>
      <c r="BG389" s="227">
        <f>IF(N389="zákl. přenesená",J389,0)</f>
        <v>0</v>
      </c>
      <c r="BH389" s="227">
        <f>IF(N389="sníž. přenesená",J389,0)</f>
        <v>0</v>
      </c>
      <c r="BI389" s="227">
        <f>IF(N389="nulová",J389,0)</f>
        <v>0</v>
      </c>
      <c r="BJ389" s="18" t="s">
        <v>140</v>
      </c>
      <c r="BK389" s="227">
        <f>ROUND(I389*H389,2)</f>
        <v>0</v>
      </c>
      <c r="BL389" s="18" t="s">
        <v>139</v>
      </c>
      <c r="BM389" s="226" t="s">
        <v>542</v>
      </c>
    </row>
    <row r="390" s="2" customFormat="1" ht="37.8" customHeight="1">
      <c r="A390" s="39"/>
      <c r="B390" s="40"/>
      <c r="C390" s="215" t="s">
        <v>543</v>
      </c>
      <c r="D390" s="215" t="s">
        <v>134</v>
      </c>
      <c r="E390" s="216" t="s">
        <v>544</v>
      </c>
      <c r="F390" s="217" t="s">
        <v>545</v>
      </c>
      <c r="G390" s="218" t="s">
        <v>137</v>
      </c>
      <c r="H390" s="219">
        <v>374.06299999999999</v>
      </c>
      <c r="I390" s="220"/>
      <c r="J390" s="221">
        <f>ROUND(I390*H390,2)</f>
        <v>0</v>
      </c>
      <c r="K390" s="217" t="s">
        <v>138</v>
      </c>
      <c r="L390" s="45"/>
      <c r="M390" s="222" t="s">
        <v>1</v>
      </c>
      <c r="N390" s="223" t="s">
        <v>42</v>
      </c>
      <c r="O390" s="92"/>
      <c r="P390" s="224">
        <f>O390*H390</f>
        <v>0</v>
      </c>
      <c r="Q390" s="224">
        <v>0</v>
      </c>
      <c r="R390" s="224">
        <f>Q390*H390</f>
        <v>0</v>
      </c>
      <c r="S390" s="224">
        <v>0</v>
      </c>
      <c r="T390" s="225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26" t="s">
        <v>139</v>
      </c>
      <c r="AT390" s="226" t="s">
        <v>134</v>
      </c>
      <c r="AU390" s="226" t="s">
        <v>140</v>
      </c>
      <c r="AY390" s="18" t="s">
        <v>132</v>
      </c>
      <c r="BE390" s="227">
        <f>IF(N390="základní",J390,0)</f>
        <v>0</v>
      </c>
      <c r="BF390" s="227">
        <f>IF(N390="snížená",J390,0)</f>
        <v>0</v>
      </c>
      <c r="BG390" s="227">
        <f>IF(N390="zákl. přenesená",J390,0)</f>
        <v>0</v>
      </c>
      <c r="BH390" s="227">
        <f>IF(N390="sníž. přenesená",J390,0)</f>
        <v>0</v>
      </c>
      <c r="BI390" s="227">
        <f>IF(N390="nulová",J390,0)</f>
        <v>0</v>
      </c>
      <c r="BJ390" s="18" t="s">
        <v>140</v>
      </c>
      <c r="BK390" s="227">
        <f>ROUND(I390*H390,2)</f>
        <v>0</v>
      </c>
      <c r="BL390" s="18" t="s">
        <v>139</v>
      </c>
      <c r="BM390" s="226" t="s">
        <v>546</v>
      </c>
    </row>
    <row r="391" s="2" customFormat="1" ht="24.15" customHeight="1">
      <c r="A391" s="39"/>
      <c r="B391" s="40"/>
      <c r="C391" s="215" t="s">
        <v>547</v>
      </c>
      <c r="D391" s="215" t="s">
        <v>134</v>
      </c>
      <c r="E391" s="216" t="s">
        <v>548</v>
      </c>
      <c r="F391" s="217" t="s">
        <v>549</v>
      </c>
      <c r="G391" s="218" t="s">
        <v>137</v>
      </c>
      <c r="H391" s="219">
        <v>374.06299999999999</v>
      </c>
      <c r="I391" s="220"/>
      <c r="J391" s="221">
        <f>ROUND(I391*H391,2)</f>
        <v>0</v>
      </c>
      <c r="K391" s="217" t="s">
        <v>138</v>
      </c>
      <c r="L391" s="45"/>
      <c r="M391" s="222" t="s">
        <v>1</v>
      </c>
      <c r="N391" s="223" t="s">
        <v>42</v>
      </c>
      <c r="O391" s="92"/>
      <c r="P391" s="224">
        <f>O391*H391</f>
        <v>0</v>
      </c>
      <c r="Q391" s="224">
        <v>0</v>
      </c>
      <c r="R391" s="224">
        <f>Q391*H391</f>
        <v>0</v>
      </c>
      <c r="S391" s="224">
        <v>0</v>
      </c>
      <c r="T391" s="225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26" t="s">
        <v>139</v>
      </c>
      <c r="AT391" s="226" t="s">
        <v>134</v>
      </c>
      <c r="AU391" s="226" t="s">
        <v>140</v>
      </c>
      <c r="AY391" s="18" t="s">
        <v>132</v>
      </c>
      <c r="BE391" s="227">
        <f>IF(N391="základní",J391,0)</f>
        <v>0</v>
      </c>
      <c r="BF391" s="227">
        <f>IF(N391="snížená",J391,0)</f>
        <v>0</v>
      </c>
      <c r="BG391" s="227">
        <f>IF(N391="zákl. přenesená",J391,0)</f>
        <v>0</v>
      </c>
      <c r="BH391" s="227">
        <f>IF(N391="sníž. přenesená",J391,0)</f>
        <v>0</v>
      </c>
      <c r="BI391" s="227">
        <f>IF(N391="nulová",J391,0)</f>
        <v>0</v>
      </c>
      <c r="BJ391" s="18" t="s">
        <v>140</v>
      </c>
      <c r="BK391" s="227">
        <f>ROUND(I391*H391,2)</f>
        <v>0</v>
      </c>
      <c r="BL391" s="18" t="s">
        <v>139</v>
      </c>
      <c r="BM391" s="226" t="s">
        <v>550</v>
      </c>
    </row>
    <row r="392" s="2" customFormat="1" ht="24.15" customHeight="1">
      <c r="A392" s="39"/>
      <c r="B392" s="40"/>
      <c r="C392" s="215" t="s">
        <v>551</v>
      </c>
      <c r="D392" s="215" t="s">
        <v>134</v>
      </c>
      <c r="E392" s="216" t="s">
        <v>552</v>
      </c>
      <c r="F392" s="217" t="s">
        <v>553</v>
      </c>
      <c r="G392" s="218" t="s">
        <v>208</v>
      </c>
      <c r="H392" s="219">
        <v>6</v>
      </c>
      <c r="I392" s="220"/>
      <c r="J392" s="221">
        <f>ROUND(I392*H392,2)</f>
        <v>0</v>
      </c>
      <c r="K392" s="217" t="s">
        <v>138</v>
      </c>
      <c r="L392" s="45"/>
      <c r="M392" s="222" t="s">
        <v>1</v>
      </c>
      <c r="N392" s="223" t="s">
        <v>42</v>
      </c>
      <c r="O392" s="92"/>
      <c r="P392" s="224">
        <f>O392*H392</f>
        <v>0</v>
      </c>
      <c r="Q392" s="224">
        <v>0</v>
      </c>
      <c r="R392" s="224">
        <f>Q392*H392</f>
        <v>0</v>
      </c>
      <c r="S392" s="224">
        <v>0</v>
      </c>
      <c r="T392" s="225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26" t="s">
        <v>139</v>
      </c>
      <c r="AT392" s="226" t="s">
        <v>134</v>
      </c>
      <c r="AU392" s="226" t="s">
        <v>140</v>
      </c>
      <c r="AY392" s="18" t="s">
        <v>132</v>
      </c>
      <c r="BE392" s="227">
        <f>IF(N392="základní",J392,0)</f>
        <v>0</v>
      </c>
      <c r="BF392" s="227">
        <f>IF(N392="snížená",J392,0)</f>
        <v>0</v>
      </c>
      <c r="BG392" s="227">
        <f>IF(N392="zákl. přenesená",J392,0)</f>
        <v>0</v>
      </c>
      <c r="BH392" s="227">
        <f>IF(N392="sníž. přenesená",J392,0)</f>
        <v>0</v>
      </c>
      <c r="BI392" s="227">
        <f>IF(N392="nulová",J392,0)</f>
        <v>0</v>
      </c>
      <c r="BJ392" s="18" t="s">
        <v>140</v>
      </c>
      <c r="BK392" s="227">
        <f>ROUND(I392*H392,2)</f>
        <v>0</v>
      </c>
      <c r="BL392" s="18" t="s">
        <v>139</v>
      </c>
      <c r="BM392" s="226" t="s">
        <v>554</v>
      </c>
    </row>
    <row r="393" s="2" customFormat="1" ht="37.8" customHeight="1">
      <c r="A393" s="39"/>
      <c r="B393" s="40"/>
      <c r="C393" s="215" t="s">
        <v>555</v>
      </c>
      <c r="D393" s="215" t="s">
        <v>134</v>
      </c>
      <c r="E393" s="216" t="s">
        <v>556</v>
      </c>
      <c r="F393" s="217" t="s">
        <v>557</v>
      </c>
      <c r="G393" s="218" t="s">
        <v>208</v>
      </c>
      <c r="H393" s="219">
        <v>6</v>
      </c>
      <c r="I393" s="220"/>
      <c r="J393" s="221">
        <f>ROUND(I393*H393,2)</f>
        <v>0</v>
      </c>
      <c r="K393" s="217" t="s">
        <v>138</v>
      </c>
      <c r="L393" s="45"/>
      <c r="M393" s="222" t="s">
        <v>1</v>
      </c>
      <c r="N393" s="223" t="s">
        <v>42</v>
      </c>
      <c r="O393" s="92"/>
      <c r="P393" s="224">
        <f>O393*H393</f>
        <v>0</v>
      </c>
      <c r="Q393" s="224">
        <v>0</v>
      </c>
      <c r="R393" s="224">
        <f>Q393*H393</f>
        <v>0</v>
      </c>
      <c r="S393" s="224">
        <v>0</v>
      </c>
      <c r="T393" s="225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26" t="s">
        <v>139</v>
      </c>
      <c r="AT393" s="226" t="s">
        <v>134</v>
      </c>
      <c r="AU393" s="226" t="s">
        <v>140</v>
      </c>
      <c r="AY393" s="18" t="s">
        <v>132</v>
      </c>
      <c r="BE393" s="227">
        <f>IF(N393="základní",J393,0)</f>
        <v>0</v>
      </c>
      <c r="BF393" s="227">
        <f>IF(N393="snížená",J393,0)</f>
        <v>0</v>
      </c>
      <c r="BG393" s="227">
        <f>IF(N393="zákl. přenesená",J393,0)</f>
        <v>0</v>
      </c>
      <c r="BH393" s="227">
        <f>IF(N393="sníž. přenesená",J393,0)</f>
        <v>0</v>
      </c>
      <c r="BI393" s="227">
        <f>IF(N393="nulová",J393,0)</f>
        <v>0</v>
      </c>
      <c r="BJ393" s="18" t="s">
        <v>140</v>
      </c>
      <c r="BK393" s="227">
        <f>ROUND(I393*H393,2)</f>
        <v>0</v>
      </c>
      <c r="BL393" s="18" t="s">
        <v>139</v>
      </c>
      <c r="BM393" s="226" t="s">
        <v>558</v>
      </c>
    </row>
    <row r="394" s="2" customFormat="1" ht="24.15" customHeight="1">
      <c r="A394" s="39"/>
      <c r="B394" s="40"/>
      <c r="C394" s="215" t="s">
        <v>559</v>
      </c>
      <c r="D394" s="215" t="s">
        <v>134</v>
      </c>
      <c r="E394" s="216" t="s">
        <v>560</v>
      </c>
      <c r="F394" s="217" t="s">
        <v>561</v>
      </c>
      <c r="G394" s="218" t="s">
        <v>208</v>
      </c>
      <c r="H394" s="219">
        <v>6</v>
      </c>
      <c r="I394" s="220"/>
      <c r="J394" s="221">
        <f>ROUND(I394*H394,2)</f>
        <v>0</v>
      </c>
      <c r="K394" s="217" t="s">
        <v>138</v>
      </c>
      <c r="L394" s="45"/>
      <c r="M394" s="222" t="s">
        <v>1</v>
      </c>
      <c r="N394" s="223" t="s">
        <v>42</v>
      </c>
      <c r="O394" s="92"/>
      <c r="P394" s="224">
        <f>O394*H394</f>
        <v>0</v>
      </c>
      <c r="Q394" s="224">
        <v>0</v>
      </c>
      <c r="R394" s="224">
        <f>Q394*H394</f>
        <v>0</v>
      </c>
      <c r="S394" s="224">
        <v>0</v>
      </c>
      <c r="T394" s="225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26" t="s">
        <v>139</v>
      </c>
      <c r="AT394" s="226" t="s">
        <v>134</v>
      </c>
      <c r="AU394" s="226" t="s">
        <v>140</v>
      </c>
      <c r="AY394" s="18" t="s">
        <v>132</v>
      </c>
      <c r="BE394" s="227">
        <f>IF(N394="základní",J394,0)</f>
        <v>0</v>
      </c>
      <c r="BF394" s="227">
        <f>IF(N394="snížená",J394,0)</f>
        <v>0</v>
      </c>
      <c r="BG394" s="227">
        <f>IF(N394="zákl. přenesená",J394,0)</f>
        <v>0</v>
      </c>
      <c r="BH394" s="227">
        <f>IF(N394="sníž. přenesená",J394,0)</f>
        <v>0</v>
      </c>
      <c r="BI394" s="227">
        <f>IF(N394="nulová",J394,0)</f>
        <v>0</v>
      </c>
      <c r="BJ394" s="18" t="s">
        <v>140</v>
      </c>
      <c r="BK394" s="227">
        <f>ROUND(I394*H394,2)</f>
        <v>0</v>
      </c>
      <c r="BL394" s="18" t="s">
        <v>139</v>
      </c>
      <c r="BM394" s="226" t="s">
        <v>562</v>
      </c>
    </row>
    <row r="395" s="2" customFormat="1" ht="37.8" customHeight="1">
      <c r="A395" s="39"/>
      <c r="B395" s="40"/>
      <c r="C395" s="215" t="s">
        <v>563</v>
      </c>
      <c r="D395" s="215" t="s">
        <v>134</v>
      </c>
      <c r="E395" s="216" t="s">
        <v>564</v>
      </c>
      <c r="F395" s="217" t="s">
        <v>565</v>
      </c>
      <c r="G395" s="218" t="s">
        <v>137</v>
      </c>
      <c r="H395" s="219">
        <v>41.340000000000003</v>
      </c>
      <c r="I395" s="220"/>
      <c r="J395" s="221">
        <f>ROUND(I395*H395,2)</f>
        <v>0</v>
      </c>
      <c r="K395" s="217" t="s">
        <v>138</v>
      </c>
      <c r="L395" s="45"/>
      <c r="M395" s="222" t="s">
        <v>1</v>
      </c>
      <c r="N395" s="223" t="s">
        <v>42</v>
      </c>
      <c r="O395" s="92"/>
      <c r="P395" s="224">
        <f>O395*H395</f>
        <v>0</v>
      </c>
      <c r="Q395" s="224">
        <v>0</v>
      </c>
      <c r="R395" s="224">
        <f>Q395*H395</f>
        <v>0</v>
      </c>
      <c r="S395" s="224">
        <v>0</v>
      </c>
      <c r="T395" s="225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26" t="s">
        <v>139</v>
      </c>
      <c r="AT395" s="226" t="s">
        <v>134</v>
      </c>
      <c r="AU395" s="226" t="s">
        <v>140</v>
      </c>
      <c r="AY395" s="18" t="s">
        <v>132</v>
      </c>
      <c r="BE395" s="227">
        <f>IF(N395="základní",J395,0)</f>
        <v>0</v>
      </c>
      <c r="BF395" s="227">
        <f>IF(N395="snížená",J395,0)</f>
        <v>0</v>
      </c>
      <c r="BG395" s="227">
        <f>IF(N395="zákl. přenesená",J395,0)</f>
        <v>0</v>
      </c>
      <c r="BH395" s="227">
        <f>IF(N395="sníž. přenesená",J395,0)</f>
        <v>0</v>
      </c>
      <c r="BI395" s="227">
        <f>IF(N395="nulová",J395,0)</f>
        <v>0</v>
      </c>
      <c r="BJ395" s="18" t="s">
        <v>140</v>
      </c>
      <c r="BK395" s="227">
        <f>ROUND(I395*H395,2)</f>
        <v>0</v>
      </c>
      <c r="BL395" s="18" t="s">
        <v>139</v>
      </c>
      <c r="BM395" s="226" t="s">
        <v>566</v>
      </c>
    </row>
    <row r="396" s="14" customFormat="1">
      <c r="A396" s="14"/>
      <c r="B396" s="239"/>
      <c r="C396" s="240"/>
      <c r="D396" s="230" t="s">
        <v>142</v>
      </c>
      <c r="E396" s="241" t="s">
        <v>1</v>
      </c>
      <c r="F396" s="242" t="s">
        <v>567</v>
      </c>
      <c r="G396" s="240"/>
      <c r="H396" s="243">
        <v>41.340000000000003</v>
      </c>
      <c r="I396" s="244"/>
      <c r="J396" s="240"/>
      <c r="K396" s="240"/>
      <c r="L396" s="245"/>
      <c r="M396" s="246"/>
      <c r="N396" s="247"/>
      <c r="O396" s="247"/>
      <c r="P396" s="247"/>
      <c r="Q396" s="247"/>
      <c r="R396" s="247"/>
      <c r="S396" s="247"/>
      <c r="T396" s="248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49" t="s">
        <v>142</v>
      </c>
      <c r="AU396" s="249" t="s">
        <v>140</v>
      </c>
      <c r="AV396" s="14" t="s">
        <v>140</v>
      </c>
      <c r="AW396" s="14" t="s">
        <v>32</v>
      </c>
      <c r="AX396" s="14" t="s">
        <v>76</v>
      </c>
      <c r="AY396" s="249" t="s">
        <v>132</v>
      </c>
    </row>
    <row r="397" s="15" customFormat="1">
      <c r="A397" s="15"/>
      <c r="B397" s="250"/>
      <c r="C397" s="251"/>
      <c r="D397" s="230" t="s">
        <v>142</v>
      </c>
      <c r="E397" s="252" t="s">
        <v>1</v>
      </c>
      <c r="F397" s="253" t="s">
        <v>145</v>
      </c>
      <c r="G397" s="251"/>
      <c r="H397" s="254">
        <v>41.340000000000003</v>
      </c>
      <c r="I397" s="255"/>
      <c r="J397" s="251"/>
      <c r="K397" s="251"/>
      <c r="L397" s="256"/>
      <c r="M397" s="257"/>
      <c r="N397" s="258"/>
      <c r="O397" s="258"/>
      <c r="P397" s="258"/>
      <c r="Q397" s="258"/>
      <c r="R397" s="258"/>
      <c r="S397" s="258"/>
      <c r="T397" s="259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T397" s="260" t="s">
        <v>142</v>
      </c>
      <c r="AU397" s="260" t="s">
        <v>140</v>
      </c>
      <c r="AV397" s="15" t="s">
        <v>139</v>
      </c>
      <c r="AW397" s="15" t="s">
        <v>32</v>
      </c>
      <c r="AX397" s="15" t="s">
        <v>84</v>
      </c>
      <c r="AY397" s="260" t="s">
        <v>132</v>
      </c>
    </row>
    <row r="398" s="2" customFormat="1" ht="21.75" customHeight="1">
      <c r="A398" s="39"/>
      <c r="B398" s="40"/>
      <c r="C398" s="215" t="s">
        <v>568</v>
      </c>
      <c r="D398" s="215" t="s">
        <v>134</v>
      </c>
      <c r="E398" s="216" t="s">
        <v>569</v>
      </c>
      <c r="F398" s="217" t="s">
        <v>570</v>
      </c>
      <c r="G398" s="218" t="s">
        <v>312</v>
      </c>
      <c r="H398" s="219">
        <v>1</v>
      </c>
      <c r="I398" s="220"/>
      <c r="J398" s="221">
        <f>ROUND(I398*H398,2)</f>
        <v>0</v>
      </c>
      <c r="K398" s="217" t="s">
        <v>1</v>
      </c>
      <c r="L398" s="45"/>
      <c r="M398" s="222" t="s">
        <v>1</v>
      </c>
      <c r="N398" s="223" t="s">
        <v>42</v>
      </c>
      <c r="O398" s="92"/>
      <c r="P398" s="224">
        <f>O398*H398</f>
        <v>0</v>
      </c>
      <c r="Q398" s="224">
        <v>0</v>
      </c>
      <c r="R398" s="224">
        <f>Q398*H398</f>
        <v>0</v>
      </c>
      <c r="S398" s="224">
        <v>0</v>
      </c>
      <c r="T398" s="225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26" t="s">
        <v>139</v>
      </c>
      <c r="AT398" s="226" t="s">
        <v>134</v>
      </c>
      <c r="AU398" s="226" t="s">
        <v>140</v>
      </c>
      <c r="AY398" s="18" t="s">
        <v>132</v>
      </c>
      <c r="BE398" s="227">
        <f>IF(N398="základní",J398,0)</f>
        <v>0</v>
      </c>
      <c r="BF398" s="227">
        <f>IF(N398="snížená",J398,0)</f>
        <v>0</v>
      </c>
      <c r="BG398" s="227">
        <f>IF(N398="zákl. přenesená",J398,0)</f>
        <v>0</v>
      </c>
      <c r="BH398" s="227">
        <f>IF(N398="sníž. přenesená",J398,0)</f>
        <v>0</v>
      </c>
      <c r="BI398" s="227">
        <f>IF(N398="nulová",J398,0)</f>
        <v>0</v>
      </c>
      <c r="BJ398" s="18" t="s">
        <v>140</v>
      </c>
      <c r="BK398" s="227">
        <f>ROUND(I398*H398,2)</f>
        <v>0</v>
      </c>
      <c r="BL398" s="18" t="s">
        <v>139</v>
      </c>
      <c r="BM398" s="226" t="s">
        <v>571</v>
      </c>
    </row>
    <row r="399" s="2" customFormat="1" ht="37.8" customHeight="1">
      <c r="A399" s="39"/>
      <c r="B399" s="40"/>
      <c r="C399" s="215" t="s">
        <v>572</v>
      </c>
      <c r="D399" s="215" t="s">
        <v>134</v>
      </c>
      <c r="E399" s="216" t="s">
        <v>573</v>
      </c>
      <c r="F399" s="217" t="s">
        <v>574</v>
      </c>
      <c r="G399" s="218" t="s">
        <v>137</v>
      </c>
      <c r="H399" s="219">
        <v>443.93000000000001</v>
      </c>
      <c r="I399" s="220"/>
      <c r="J399" s="221">
        <f>ROUND(I399*H399,2)</f>
        <v>0</v>
      </c>
      <c r="K399" s="217" t="s">
        <v>138</v>
      </c>
      <c r="L399" s="45"/>
      <c r="M399" s="222" t="s">
        <v>1</v>
      </c>
      <c r="N399" s="223" t="s">
        <v>42</v>
      </c>
      <c r="O399" s="92"/>
      <c r="P399" s="224">
        <f>O399*H399</f>
        <v>0</v>
      </c>
      <c r="Q399" s="224">
        <v>4.0000000000000003E-05</v>
      </c>
      <c r="R399" s="224">
        <f>Q399*H399</f>
        <v>0.017757200000000001</v>
      </c>
      <c r="S399" s="224">
        <v>0</v>
      </c>
      <c r="T399" s="225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26" t="s">
        <v>139</v>
      </c>
      <c r="AT399" s="226" t="s">
        <v>134</v>
      </c>
      <c r="AU399" s="226" t="s">
        <v>140</v>
      </c>
      <c r="AY399" s="18" t="s">
        <v>132</v>
      </c>
      <c r="BE399" s="227">
        <f>IF(N399="základní",J399,0)</f>
        <v>0</v>
      </c>
      <c r="BF399" s="227">
        <f>IF(N399="snížená",J399,0)</f>
        <v>0</v>
      </c>
      <c r="BG399" s="227">
        <f>IF(N399="zákl. přenesená",J399,0)</f>
        <v>0</v>
      </c>
      <c r="BH399" s="227">
        <f>IF(N399="sníž. přenesená",J399,0)</f>
        <v>0</v>
      </c>
      <c r="BI399" s="227">
        <f>IF(N399="nulová",J399,0)</f>
        <v>0</v>
      </c>
      <c r="BJ399" s="18" t="s">
        <v>140</v>
      </c>
      <c r="BK399" s="227">
        <f>ROUND(I399*H399,2)</f>
        <v>0</v>
      </c>
      <c r="BL399" s="18" t="s">
        <v>139</v>
      </c>
      <c r="BM399" s="226" t="s">
        <v>575</v>
      </c>
    </row>
    <row r="400" s="14" customFormat="1">
      <c r="A400" s="14"/>
      <c r="B400" s="239"/>
      <c r="C400" s="240"/>
      <c r="D400" s="230" t="s">
        <v>142</v>
      </c>
      <c r="E400" s="241" t="s">
        <v>1</v>
      </c>
      <c r="F400" s="242" t="s">
        <v>576</v>
      </c>
      <c r="G400" s="240"/>
      <c r="H400" s="243">
        <v>443.93000000000001</v>
      </c>
      <c r="I400" s="244"/>
      <c r="J400" s="240"/>
      <c r="K400" s="240"/>
      <c r="L400" s="245"/>
      <c r="M400" s="246"/>
      <c r="N400" s="247"/>
      <c r="O400" s="247"/>
      <c r="P400" s="247"/>
      <c r="Q400" s="247"/>
      <c r="R400" s="247"/>
      <c r="S400" s="247"/>
      <c r="T400" s="248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49" t="s">
        <v>142</v>
      </c>
      <c r="AU400" s="249" t="s">
        <v>140</v>
      </c>
      <c r="AV400" s="14" t="s">
        <v>140</v>
      </c>
      <c r="AW400" s="14" t="s">
        <v>32</v>
      </c>
      <c r="AX400" s="14" t="s">
        <v>76</v>
      </c>
      <c r="AY400" s="249" t="s">
        <v>132</v>
      </c>
    </row>
    <row r="401" s="15" customFormat="1">
      <c r="A401" s="15"/>
      <c r="B401" s="250"/>
      <c r="C401" s="251"/>
      <c r="D401" s="230" t="s">
        <v>142</v>
      </c>
      <c r="E401" s="252" t="s">
        <v>1</v>
      </c>
      <c r="F401" s="253" t="s">
        <v>145</v>
      </c>
      <c r="G401" s="251"/>
      <c r="H401" s="254">
        <v>443.93000000000001</v>
      </c>
      <c r="I401" s="255"/>
      <c r="J401" s="251"/>
      <c r="K401" s="251"/>
      <c r="L401" s="256"/>
      <c r="M401" s="257"/>
      <c r="N401" s="258"/>
      <c r="O401" s="258"/>
      <c r="P401" s="258"/>
      <c r="Q401" s="258"/>
      <c r="R401" s="258"/>
      <c r="S401" s="258"/>
      <c r="T401" s="259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T401" s="260" t="s">
        <v>142</v>
      </c>
      <c r="AU401" s="260" t="s">
        <v>140</v>
      </c>
      <c r="AV401" s="15" t="s">
        <v>139</v>
      </c>
      <c r="AW401" s="15" t="s">
        <v>32</v>
      </c>
      <c r="AX401" s="15" t="s">
        <v>84</v>
      </c>
      <c r="AY401" s="260" t="s">
        <v>132</v>
      </c>
    </row>
    <row r="402" s="2" customFormat="1" ht="24.15" customHeight="1">
      <c r="A402" s="39"/>
      <c r="B402" s="40"/>
      <c r="C402" s="215" t="s">
        <v>577</v>
      </c>
      <c r="D402" s="215" t="s">
        <v>134</v>
      </c>
      <c r="E402" s="216" t="s">
        <v>578</v>
      </c>
      <c r="F402" s="217" t="s">
        <v>579</v>
      </c>
      <c r="G402" s="218" t="s">
        <v>137</v>
      </c>
      <c r="H402" s="219">
        <v>2.625</v>
      </c>
      <c r="I402" s="220"/>
      <c r="J402" s="221">
        <f>ROUND(I402*H402,2)</f>
        <v>0</v>
      </c>
      <c r="K402" s="217" t="s">
        <v>138</v>
      </c>
      <c r="L402" s="45"/>
      <c r="M402" s="222" t="s">
        <v>1</v>
      </c>
      <c r="N402" s="223" t="s">
        <v>42</v>
      </c>
      <c r="O402" s="92"/>
      <c r="P402" s="224">
        <f>O402*H402</f>
        <v>0</v>
      </c>
      <c r="Q402" s="224">
        <v>0</v>
      </c>
      <c r="R402" s="224">
        <f>Q402*H402</f>
        <v>0</v>
      </c>
      <c r="S402" s="224">
        <v>0.14999999999999999</v>
      </c>
      <c r="T402" s="225">
        <f>S402*H402</f>
        <v>0.39374999999999999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26" t="s">
        <v>139</v>
      </c>
      <c r="AT402" s="226" t="s">
        <v>134</v>
      </c>
      <c r="AU402" s="226" t="s">
        <v>140</v>
      </c>
      <c r="AY402" s="18" t="s">
        <v>132</v>
      </c>
      <c r="BE402" s="227">
        <f>IF(N402="základní",J402,0)</f>
        <v>0</v>
      </c>
      <c r="BF402" s="227">
        <f>IF(N402="snížená",J402,0)</f>
        <v>0</v>
      </c>
      <c r="BG402" s="227">
        <f>IF(N402="zákl. přenesená",J402,0)</f>
        <v>0</v>
      </c>
      <c r="BH402" s="227">
        <f>IF(N402="sníž. přenesená",J402,0)</f>
        <v>0</v>
      </c>
      <c r="BI402" s="227">
        <f>IF(N402="nulová",J402,0)</f>
        <v>0</v>
      </c>
      <c r="BJ402" s="18" t="s">
        <v>140</v>
      </c>
      <c r="BK402" s="227">
        <f>ROUND(I402*H402,2)</f>
        <v>0</v>
      </c>
      <c r="BL402" s="18" t="s">
        <v>139</v>
      </c>
      <c r="BM402" s="226" t="s">
        <v>580</v>
      </c>
    </row>
    <row r="403" s="13" customFormat="1">
      <c r="A403" s="13"/>
      <c r="B403" s="228"/>
      <c r="C403" s="229"/>
      <c r="D403" s="230" t="s">
        <v>142</v>
      </c>
      <c r="E403" s="231" t="s">
        <v>1</v>
      </c>
      <c r="F403" s="232" t="s">
        <v>581</v>
      </c>
      <c r="G403" s="229"/>
      <c r="H403" s="231" t="s">
        <v>1</v>
      </c>
      <c r="I403" s="233"/>
      <c r="J403" s="229"/>
      <c r="K403" s="229"/>
      <c r="L403" s="234"/>
      <c r="M403" s="235"/>
      <c r="N403" s="236"/>
      <c r="O403" s="236"/>
      <c r="P403" s="236"/>
      <c r="Q403" s="236"/>
      <c r="R403" s="236"/>
      <c r="S403" s="236"/>
      <c r="T403" s="237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38" t="s">
        <v>142</v>
      </c>
      <c r="AU403" s="238" t="s">
        <v>140</v>
      </c>
      <c r="AV403" s="13" t="s">
        <v>84</v>
      </c>
      <c r="AW403" s="13" t="s">
        <v>32</v>
      </c>
      <c r="AX403" s="13" t="s">
        <v>76</v>
      </c>
      <c r="AY403" s="238" t="s">
        <v>132</v>
      </c>
    </row>
    <row r="404" s="14" customFormat="1">
      <c r="A404" s="14"/>
      <c r="B404" s="239"/>
      <c r="C404" s="240"/>
      <c r="D404" s="230" t="s">
        <v>142</v>
      </c>
      <c r="E404" s="241" t="s">
        <v>1</v>
      </c>
      <c r="F404" s="242" t="s">
        <v>582</v>
      </c>
      <c r="G404" s="240"/>
      <c r="H404" s="243">
        <v>2.625</v>
      </c>
      <c r="I404" s="244"/>
      <c r="J404" s="240"/>
      <c r="K404" s="240"/>
      <c r="L404" s="245"/>
      <c r="M404" s="246"/>
      <c r="N404" s="247"/>
      <c r="O404" s="247"/>
      <c r="P404" s="247"/>
      <c r="Q404" s="247"/>
      <c r="R404" s="247"/>
      <c r="S404" s="247"/>
      <c r="T404" s="248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49" t="s">
        <v>142</v>
      </c>
      <c r="AU404" s="249" t="s">
        <v>140</v>
      </c>
      <c r="AV404" s="14" t="s">
        <v>140</v>
      </c>
      <c r="AW404" s="14" t="s">
        <v>32</v>
      </c>
      <c r="AX404" s="14" t="s">
        <v>76</v>
      </c>
      <c r="AY404" s="249" t="s">
        <v>132</v>
      </c>
    </row>
    <row r="405" s="15" customFormat="1">
      <c r="A405" s="15"/>
      <c r="B405" s="250"/>
      <c r="C405" s="251"/>
      <c r="D405" s="230" t="s">
        <v>142</v>
      </c>
      <c r="E405" s="252" t="s">
        <v>1</v>
      </c>
      <c r="F405" s="253" t="s">
        <v>145</v>
      </c>
      <c r="G405" s="251"/>
      <c r="H405" s="254">
        <v>2.625</v>
      </c>
      <c r="I405" s="255"/>
      <c r="J405" s="251"/>
      <c r="K405" s="251"/>
      <c r="L405" s="256"/>
      <c r="M405" s="257"/>
      <c r="N405" s="258"/>
      <c r="O405" s="258"/>
      <c r="P405" s="258"/>
      <c r="Q405" s="258"/>
      <c r="R405" s="258"/>
      <c r="S405" s="258"/>
      <c r="T405" s="259"/>
      <c r="U405" s="15"/>
      <c r="V405" s="15"/>
      <c r="W405" s="15"/>
      <c r="X405" s="15"/>
      <c r="Y405" s="15"/>
      <c r="Z405" s="15"/>
      <c r="AA405" s="15"/>
      <c r="AB405" s="15"/>
      <c r="AC405" s="15"/>
      <c r="AD405" s="15"/>
      <c r="AE405" s="15"/>
      <c r="AT405" s="260" t="s">
        <v>142</v>
      </c>
      <c r="AU405" s="260" t="s">
        <v>140</v>
      </c>
      <c r="AV405" s="15" t="s">
        <v>139</v>
      </c>
      <c r="AW405" s="15" t="s">
        <v>32</v>
      </c>
      <c r="AX405" s="15" t="s">
        <v>84</v>
      </c>
      <c r="AY405" s="260" t="s">
        <v>132</v>
      </c>
    </row>
    <row r="406" s="2" customFormat="1" ht="49.05" customHeight="1">
      <c r="A406" s="39"/>
      <c r="B406" s="40"/>
      <c r="C406" s="215" t="s">
        <v>583</v>
      </c>
      <c r="D406" s="215" t="s">
        <v>134</v>
      </c>
      <c r="E406" s="216" t="s">
        <v>584</v>
      </c>
      <c r="F406" s="217" t="s">
        <v>585</v>
      </c>
      <c r="G406" s="218" t="s">
        <v>137</v>
      </c>
      <c r="H406" s="219">
        <v>12.4</v>
      </c>
      <c r="I406" s="220"/>
      <c r="J406" s="221">
        <f>ROUND(I406*H406,2)</f>
        <v>0</v>
      </c>
      <c r="K406" s="217" t="s">
        <v>138</v>
      </c>
      <c r="L406" s="45"/>
      <c r="M406" s="222" t="s">
        <v>1</v>
      </c>
      <c r="N406" s="223" t="s">
        <v>42</v>
      </c>
      <c r="O406" s="92"/>
      <c r="P406" s="224">
        <f>O406*H406</f>
        <v>0</v>
      </c>
      <c r="Q406" s="224">
        <v>0</v>
      </c>
      <c r="R406" s="224">
        <f>Q406*H406</f>
        <v>0</v>
      </c>
      <c r="S406" s="224">
        <v>0.12</v>
      </c>
      <c r="T406" s="225">
        <f>S406*H406</f>
        <v>1.488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26" t="s">
        <v>139</v>
      </c>
      <c r="AT406" s="226" t="s">
        <v>134</v>
      </c>
      <c r="AU406" s="226" t="s">
        <v>140</v>
      </c>
      <c r="AY406" s="18" t="s">
        <v>132</v>
      </c>
      <c r="BE406" s="227">
        <f>IF(N406="základní",J406,0)</f>
        <v>0</v>
      </c>
      <c r="BF406" s="227">
        <f>IF(N406="snížená",J406,0)</f>
        <v>0</v>
      </c>
      <c r="BG406" s="227">
        <f>IF(N406="zákl. přenesená",J406,0)</f>
        <v>0</v>
      </c>
      <c r="BH406" s="227">
        <f>IF(N406="sníž. přenesená",J406,0)</f>
        <v>0</v>
      </c>
      <c r="BI406" s="227">
        <f>IF(N406="nulová",J406,0)</f>
        <v>0</v>
      </c>
      <c r="BJ406" s="18" t="s">
        <v>140</v>
      </c>
      <c r="BK406" s="227">
        <f>ROUND(I406*H406,2)</f>
        <v>0</v>
      </c>
      <c r="BL406" s="18" t="s">
        <v>139</v>
      </c>
      <c r="BM406" s="226" t="s">
        <v>586</v>
      </c>
    </row>
    <row r="407" s="13" customFormat="1">
      <c r="A407" s="13"/>
      <c r="B407" s="228"/>
      <c r="C407" s="229"/>
      <c r="D407" s="230" t="s">
        <v>142</v>
      </c>
      <c r="E407" s="231" t="s">
        <v>1</v>
      </c>
      <c r="F407" s="232" t="s">
        <v>587</v>
      </c>
      <c r="G407" s="229"/>
      <c r="H407" s="231" t="s">
        <v>1</v>
      </c>
      <c r="I407" s="233"/>
      <c r="J407" s="229"/>
      <c r="K407" s="229"/>
      <c r="L407" s="234"/>
      <c r="M407" s="235"/>
      <c r="N407" s="236"/>
      <c r="O407" s="236"/>
      <c r="P407" s="236"/>
      <c r="Q407" s="236"/>
      <c r="R407" s="236"/>
      <c r="S407" s="236"/>
      <c r="T407" s="237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38" t="s">
        <v>142</v>
      </c>
      <c r="AU407" s="238" t="s">
        <v>140</v>
      </c>
      <c r="AV407" s="13" t="s">
        <v>84</v>
      </c>
      <c r="AW407" s="13" t="s">
        <v>32</v>
      </c>
      <c r="AX407" s="13" t="s">
        <v>76</v>
      </c>
      <c r="AY407" s="238" t="s">
        <v>132</v>
      </c>
    </row>
    <row r="408" s="14" customFormat="1">
      <c r="A408" s="14"/>
      <c r="B408" s="239"/>
      <c r="C408" s="240"/>
      <c r="D408" s="230" t="s">
        <v>142</v>
      </c>
      <c r="E408" s="241" t="s">
        <v>1</v>
      </c>
      <c r="F408" s="242" t="s">
        <v>588</v>
      </c>
      <c r="G408" s="240"/>
      <c r="H408" s="243">
        <v>12.4</v>
      </c>
      <c r="I408" s="244"/>
      <c r="J408" s="240"/>
      <c r="K408" s="240"/>
      <c r="L408" s="245"/>
      <c r="M408" s="246"/>
      <c r="N408" s="247"/>
      <c r="O408" s="247"/>
      <c r="P408" s="247"/>
      <c r="Q408" s="247"/>
      <c r="R408" s="247"/>
      <c r="S408" s="247"/>
      <c r="T408" s="248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49" t="s">
        <v>142</v>
      </c>
      <c r="AU408" s="249" t="s">
        <v>140</v>
      </c>
      <c r="AV408" s="14" t="s">
        <v>140</v>
      </c>
      <c r="AW408" s="14" t="s">
        <v>32</v>
      </c>
      <c r="AX408" s="14" t="s">
        <v>76</v>
      </c>
      <c r="AY408" s="249" t="s">
        <v>132</v>
      </c>
    </row>
    <row r="409" s="15" customFormat="1">
      <c r="A409" s="15"/>
      <c r="B409" s="250"/>
      <c r="C409" s="251"/>
      <c r="D409" s="230" t="s">
        <v>142</v>
      </c>
      <c r="E409" s="252" t="s">
        <v>1</v>
      </c>
      <c r="F409" s="253" t="s">
        <v>145</v>
      </c>
      <c r="G409" s="251"/>
      <c r="H409" s="254">
        <v>12.4</v>
      </c>
      <c r="I409" s="255"/>
      <c r="J409" s="251"/>
      <c r="K409" s="251"/>
      <c r="L409" s="256"/>
      <c r="M409" s="257"/>
      <c r="N409" s="258"/>
      <c r="O409" s="258"/>
      <c r="P409" s="258"/>
      <c r="Q409" s="258"/>
      <c r="R409" s="258"/>
      <c r="S409" s="258"/>
      <c r="T409" s="259"/>
      <c r="U409" s="15"/>
      <c r="V409" s="15"/>
      <c r="W409" s="15"/>
      <c r="X409" s="15"/>
      <c r="Y409" s="15"/>
      <c r="Z409" s="15"/>
      <c r="AA409" s="15"/>
      <c r="AB409" s="15"/>
      <c r="AC409" s="15"/>
      <c r="AD409" s="15"/>
      <c r="AE409" s="15"/>
      <c r="AT409" s="260" t="s">
        <v>142</v>
      </c>
      <c r="AU409" s="260" t="s">
        <v>140</v>
      </c>
      <c r="AV409" s="15" t="s">
        <v>139</v>
      </c>
      <c r="AW409" s="15" t="s">
        <v>32</v>
      </c>
      <c r="AX409" s="15" t="s">
        <v>84</v>
      </c>
      <c r="AY409" s="260" t="s">
        <v>132</v>
      </c>
    </row>
    <row r="410" s="2" customFormat="1" ht="49.05" customHeight="1">
      <c r="A410" s="39"/>
      <c r="B410" s="40"/>
      <c r="C410" s="215" t="s">
        <v>589</v>
      </c>
      <c r="D410" s="215" t="s">
        <v>134</v>
      </c>
      <c r="E410" s="216" t="s">
        <v>590</v>
      </c>
      <c r="F410" s="217" t="s">
        <v>591</v>
      </c>
      <c r="G410" s="218" t="s">
        <v>137</v>
      </c>
      <c r="H410" s="219">
        <v>18.649999999999999</v>
      </c>
      <c r="I410" s="220"/>
      <c r="J410" s="221">
        <f>ROUND(I410*H410,2)</f>
        <v>0</v>
      </c>
      <c r="K410" s="217" t="s">
        <v>138</v>
      </c>
      <c r="L410" s="45"/>
      <c r="M410" s="222" t="s">
        <v>1</v>
      </c>
      <c r="N410" s="223" t="s">
        <v>42</v>
      </c>
      <c r="O410" s="92"/>
      <c r="P410" s="224">
        <f>O410*H410</f>
        <v>0</v>
      </c>
      <c r="Q410" s="224">
        <v>0</v>
      </c>
      <c r="R410" s="224">
        <f>Q410*H410</f>
        <v>0</v>
      </c>
      <c r="S410" s="224">
        <v>0.055</v>
      </c>
      <c r="T410" s="225">
        <f>S410*H410</f>
        <v>1.0257499999999999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26" t="s">
        <v>139</v>
      </c>
      <c r="AT410" s="226" t="s">
        <v>134</v>
      </c>
      <c r="AU410" s="226" t="s">
        <v>140</v>
      </c>
      <c r="AY410" s="18" t="s">
        <v>132</v>
      </c>
      <c r="BE410" s="227">
        <f>IF(N410="základní",J410,0)</f>
        <v>0</v>
      </c>
      <c r="BF410" s="227">
        <f>IF(N410="snížená",J410,0)</f>
        <v>0</v>
      </c>
      <c r="BG410" s="227">
        <f>IF(N410="zákl. přenesená",J410,0)</f>
        <v>0</v>
      </c>
      <c r="BH410" s="227">
        <f>IF(N410="sníž. přenesená",J410,0)</f>
        <v>0</v>
      </c>
      <c r="BI410" s="227">
        <f>IF(N410="nulová",J410,0)</f>
        <v>0</v>
      </c>
      <c r="BJ410" s="18" t="s">
        <v>140</v>
      </c>
      <c r="BK410" s="227">
        <f>ROUND(I410*H410,2)</f>
        <v>0</v>
      </c>
      <c r="BL410" s="18" t="s">
        <v>139</v>
      </c>
      <c r="BM410" s="226" t="s">
        <v>592</v>
      </c>
    </row>
    <row r="411" s="14" customFormat="1">
      <c r="A411" s="14"/>
      <c r="B411" s="239"/>
      <c r="C411" s="240"/>
      <c r="D411" s="230" t="s">
        <v>142</v>
      </c>
      <c r="E411" s="241" t="s">
        <v>1</v>
      </c>
      <c r="F411" s="242" t="s">
        <v>203</v>
      </c>
      <c r="G411" s="240"/>
      <c r="H411" s="243">
        <v>2.5499999999999998</v>
      </c>
      <c r="I411" s="244"/>
      <c r="J411" s="240"/>
      <c r="K411" s="240"/>
      <c r="L411" s="245"/>
      <c r="M411" s="246"/>
      <c r="N411" s="247"/>
      <c r="O411" s="247"/>
      <c r="P411" s="247"/>
      <c r="Q411" s="247"/>
      <c r="R411" s="247"/>
      <c r="S411" s="247"/>
      <c r="T411" s="248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49" t="s">
        <v>142</v>
      </c>
      <c r="AU411" s="249" t="s">
        <v>140</v>
      </c>
      <c r="AV411" s="14" t="s">
        <v>140</v>
      </c>
      <c r="AW411" s="14" t="s">
        <v>32</v>
      </c>
      <c r="AX411" s="14" t="s">
        <v>76</v>
      </c>
      <c r="AY411" s="249" t="s">
        <v>132</v>
      </c>
    </row>
    <row r="412" s="14" customFormat="1">
      <c r="A412" s="14"/>
      <c r="B412" s="239"/>
      <c r="C412" s="240"/>
      <c r="D412" s="230" t="s">
        <v>142</v>
      </c>
      <c r="E412" s="241" t="s">
        <v>1</v>
      </c>
      <c r="F412" s="242" t="s">
        <v>204</v>
      </c>
      <c r="G412" s="240"/>
      <c r="H412" s="243">
        <v>16.100000000000001</v>
      </c>
      <c r="I412" s="244"/>
      <c r="J412" s="240"/>
      <c r="K412" s="240"/>
      <c r="L412" s="245"/>
      <c r="M412" s="246"/>
      <c r="N412" s="247"/>
      <c r="O412" s="247"/>
      <c r="P412" s="247"/>
      <c r="Q412" s="247"/>
      <c r="R412" s="247"/>
      <c r="S412" s="247"/>
      <c r="T412" s="248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49" t="s">
        <v>142</v>
      </c>
      <c r="AU412" s="249" t="s">
        <v>140</v>
      </c>
      <c r="AV412" s="14" t="s">
        <v>140</v>
      </c>
      <c r="AW412" s="14" t="s">
        <v>32</v>
      </c>
      <c r="AX412" s="14" t="s">
        <v>76</v>
      </c>
      <c r="AY412" s="249" t="s">
        <v>132</v>
      </c>
    </row>
    <row r="413" s="15" customFormat="1">
      <c r="A413" s="15"/>
      <c r="B413" s="250"/>
      <c r="C413" s="251"/>
      <c r="D413" s="230" t="s">
        <v>142</v>
      </c>
      <c r="E413" s="252" t="s">
        <v>1</v>
      </c>
      <c r="F413" s="253" t="s">
        <v>145</v>
      </c>
      <c r="G413" s="251"/>
      <c r="H413" s="254">
        <v>18.649999999999999</v>
      </c>
      <c r="I413" s="255"/>
      <c r="J413" s="251"/>
      <c r="K413" s="251"/>
      <c r="L413" s="256"/>
      <c r="M413" s="257"/>
      <c r="N413" s="258"/>
      <c r="O413" s="258"/>
      <c r="P413" s="258"/>
      <c r="Q413" s="258"/>
      <c r="R413" s="258"/>
      <c r="S413" s="258"/>
      <c r="T413" s="259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T413" s="260" t="s">
        <v>142</v>
      </c>
      <c r="AU413" s="260" t="s">
        <v>140</v>
      </c>
      <c r="AV413" s="15" t="s">
        <v>139</v>
      </c>
      <c r="AW413" s="15" t="s">
        <v>32</v>
      </c>
      <c r="AX413" s="15" t="s">
        <v>84</v>
      </c>
      <c r="AY413" s="260" t="s">
        <v>132</v>
      </c>
    </row>
    <row r="414" s="2" customFormat="1" ht="33" customHeight="1">
      <c r="A414" s="39"/>
      <c r="B414" s="40"/>
      <c r="C414" s="215" t="s">
        <v>593</v>
      </c>
      <c r="D414" s="215" t="s">
        <v>134</v>
      </c>
      <c r="E414" s="216" t="s">
        <v>594</v>
      </c>
      <c r="F414" s="217" t="s">
        <v>595</v>
      </c>
      <c r="G414" s="218" t="s">
        <v>137</v>
      </c>
      <c r="H414" s="219">
        <v>1.5</v>
      </c>
      <c r="I414" s="220"/>
      <c r="J414" s="221">
        <f>ROUND(I414*H414,2)</f>
        <v>0</v>
      </c>
      <c r="K414" s="217" t="s">
        <v>138</v>
      </c>
      <c r="L414" s="45"/>
      <c r="M414" s="222" t="s">
        <v>1</v>
      </c>
      <c r="N414" s="223" t="s">
        <v>42</v>
      </c>
      <c r="O414" s="92"/>
      <c r="P414" s="224">
        <f>O414*H414</f>
        <v>0</v>
      </c>
      <c r="Q414" s="224">
        <v>0</v>
      </c>
      <c r="R414" s="224">
        <f>Q414*H414</f>
        <v>0</v>
      </c>
      <c r="S414" s="224">
        <v>0.072999999999999995</v>
      </c>
      <c r="T414" s="225">
        <f>S414*H414</f>
        <v>0.10949999999999999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26" t="s">
        <v>139</v>
      </c>
      <c r="AT414" s="226" t="s">
        <v>134</v>
      </c>
      <c r="AU414" s="226" t="s">
        <v>140</v>
      </c>
      <c r="AY414" s="18" t="s">
        <v>132</v>
      </c>
      <c r="BE414" s="227">
        <f>IF(N414="základní",J414,0)</f>
        <v>0</v>
      </c>
      <c r="BF414" s="227">
        <f>IF(N414="snížená",J414,0)</f>
        <v>0</v>
      </c>
      <c r="BG414" s="227">
        <f>IF(N414="zákl. přenesená",J414,0)</f>
        <v>0</v>
      </c>
      <c r="BH414" s="227">
        <f>IF(N414="sníž. přenesená",J414,0)</f>
        <v>0</v>
      </c>
      <c r="BI414" s="227">
        <f>IF(N414="nulová",J414,0)</f>
        <v>0</v>
      </c>
      <c r="BJ414" s="18" t="s">
        <v>140</v>
      </c>
      <c r="BK414" s="227">
        <f>ROUND(I414*H414,2)</f>
        <v>0</v>
      </c>
      <c r="BL414" s="18" t="s">
        <v>139</v>
      </c>
      <c r="BM414" s="226" t="s">
        <v>596</v>
      </c>
    </row>
    <row r="415" s="14" customFormat="1">
      <c r="A415" s="14"/>
      <c r="B415" s="239"/>
      <c r="C415" s="240"/>
      <c r="D415" s="230" t="s">
        <v>142</v>
      </c>
      <c r="E415" s="241" t="s">
        <v>1</v>
      </c>
      <c r="F415" s="242" t="s">
        <v>597</v>
      </c>
      <c r="G415" s="240"/>
      <c r="H415" s="243">
        <v>1.5</v>
      </c>
      <c r="I415" s="244"/>
      <c r="J415" s="240"/>
      <c r="K415" s="240"/>
      <c r="L415" s="245"/>
      <c r="M415" s="246"/>
      <c r="N415" s="247"/>
      <c r="O415" s="247"/>
      <c r="P415" s="247"/>
      <c r="Q415" s="247"/>
      <c r="R415" s="247"/>
      <c r="S415" s="247"/>
      <c r="T415" s="248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49" t="s">
        <v>142</v>
      </c>
      <c r="AU415" s="249" t="s">
        <v>140</v>
      </c>
      <c r="AV415" s="14" t="s">
        <v>140</v>
      </c>
      <c r="AW415" s="14" t="s">
        <v>32</v>
      </c>
      <c r="AX415" s="14" t="s">
        <v>76</v>
      </c>
      <c r="AY415" s="249" t="s">
        <v>132</v>
      </c>
    </row>
    <row r="416" s="15" customFormat="1">
      <c r="A416" s="15"/>
      <c r="B416" s="250"/>
      <c r="C416" s="251"/>
      <c r="D416" s="230" t="s">
        <v>142</v>
      </c>
      <c r="E416" s="252" t="s">
        <v>1</v>
      </c>
      <c r="F416" s="253" t="s">
        <v>145</v>
      </c>
      <c r="G416" s="251"/>
      <c r="H416" s="254">
        <v>1.5</v>
      </c>
      <c r="I416" s="255"/>
      <c r="J416" s="251"/>
      <c r="K416" s="251"/>
      <c r="L416" s="256"/>
      <c r="M416" s="257"/>
      <c r="N416" s="258"/>
      <c r="O416" s="258"/>
      <c r="P416" s="258"/>
      <c r="Q416" s="258"/>
      <c r="R416" s="258"/>
      <c r="S416" s="258"/>
      <c r="T416" s="259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T416" s="260" t="s">
        <v>142</v>
      </c>
      <c r="AU416" s="260" t="s">
        <v>140</v>
      </c>
      <c r="AV416" s="15" t="s">
        <v>139</v>
      </c>
      <c r="AW416" s="15" t="s">
        <v>32</v>
      </c>
      <c r="AX416" s="15" t="s">
        <v>84</v>
      </c>
      <c r="AY416" s="260" t="s">
        <v>132</v>
      </c>
    </row>
    <row r="417" s="2" customFormat="1" ht="33" customHeight="1">
      <c r="A417" s="39"/>
      <c r="B417" s="40"/>
      <c r="C417" s="215" t="s">
        <v>598</v>
      </c>
      <c r="D417" s="215" t="s">
        <v>134</v>
      </c>
      <c r="E417" s="216" t="s">
        <v>599</v>
      </c>
      <c r="F417" s="217" t="s">
        <v>600</v>
      </c>
      <c r="G417" s="218" t="s">
        <v>137</v>
      </c>
      <c r="H417" s="219">
        <v>16</v>
      </c>
      <c r="I417" s="220"/>
      <c r="J417" s="221">
        <f>ROUND(I417*H417,2)</f>
        <v>0</v>
      </c>
      <c r="K417" s="217" t="s">
        <v>138</v>
      </c>
      <c r="L417" s="45"/>
      <c r="M417" s="222" t="s">
        <v>1</v>
      </c>
      <c r="N417" s="223" t="s">
        <v>42</v>
      </c>
      <c r="O417" s="92"/>
      <c r="P417" s="224">
        <f>O417*H417</f>
        <v>0</v>
      </c>
      <c r="Q417" s="224">
        <v>0</v>
      </c>
      <c r="R417" s="224">
        <f>Q417*H417</f>
        <v>0</v>
      </c>
      <c r="S417" s="224">
        <v>0.058999999999999997</v>
      </c>
      <c r="T417" s="225">
        <f>S417*H417</f>
        <v>0.94399999999999995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26" t="s">
        <v>139</v>
      </c>
      <c r="AT417" s="226" t="s">
        <v>134</v>
      </c>
      <c r="AU417" s="226" t="s">
        <v>140</v>
      </c>
      <c r="AY417" s="18" t="s">
        <v>132</v>
      </c>
      <c r="BE417" s="227">
        <f>IF(N417="základní",J417,0)</f>
        <v>0</v>
      </c>
      <c r="BF417" s="227">
        <f>IF(N417="snížená",J417,0)</f>
        <v>0</v>
      </c>
      <c r="BG417" s="227">
        <f>IF(N417="zákl. přenesená",J417,0)</f>
        <v>0</v>
      </c>
      <c r="BH417" s="227">
        <f>IF(N417="sníž. přenesená",J417,0)</f>
        <v>0</v>
      </c>
      <c r="BI417" s="227">
        <f>IF(N417="nulová",J417,0)</f>
        <v>0</v>
      </c>
      <c r="BJ417" s="18" t="s">
        <v>140</v>
      </c>
      <c r="BK417" s="227">
        <f>ROUND(I417*H417,2)</f>
        <v>0</v>
      </c>
      <c r="BL417" s="18" t="s">
        <v>139</v>
      </c>
      <c r="BM417" s="226" t="s">
        <v>601</v>
      </c>
    </row>
    <row r="418" s="14" customFormat="1">
      <c r="A418" s="14"/>
      <c r="B418" s="239"/>
      <c r="C418" s="240"/>
      <c r="D418" s="230" t="s">
        <v>142</v>
      </c>
      <c r="E418" s="241" t="s">
        <v>1</v>
      </c>
      <c r="F418" s="242" t="s">
        <v>602</v>
      </c>
      <c r="G418" s="240"/>
      <c r="H418" s="243">
        <v>1</v>
      </c>
      <c r="I418" s="244"/>
      <c r="J418" s="240"/>
      <c r="K418" s="240"/>
      <c r="L418" s="245"/>
      <c r="M418" s="246"/>
      <c r="N418" s="247"/>
      <c r="O418" s="247"/>
      <c r="P418" s="247"/>
      <c r="Q418" s="247"/>
      <c r="R418" s="247"/>
      <c r="S418" s="247"/>
      <c r="T418" s="248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49" t="s">
        <v>142</v>
      </c>
      <c r="AU418" s="249" t="s">
        <v>140</v>
      </c>
      <c r="AV418" s="14" t="s">
        <v>140</v>
      </c>
      <c r="AW418" s="14" t="s">
        <v>32</v>
      </c>
      <c r="AX418" s="14" t="s">
        <v>76</v>
      </c>
      <c r="AY418" s="249" t="s">
        <v>132</v>
      </c>
    </row>
    <row r="419" s="14" customFormat="1">
      <c r="A419" s="14"/>
      <c r="B419" s="239"/>
      <c r="C419" s="240"/>
      <c r="D419" s="230" t="s">
        <v>142</v>
      </c>
      <c r="E419" s="241" t="s">
        <v>1</v>
      </c>
      <c r="F419" s="242" t="s">
        <v>603</v>
      </c>
      <c r="G419" s="240"/>
      <c r="H419" s="243">
        <v>15</v>
      </c>
      <c r="I419" s="244"/>
      <c r="J419" s="240"/>
      <c r="K419" s="240"/>
      <c r="L419" s="245"/>
      <c r="M419" s="246"/>
      <c r="N419" s="247"/>
      <c r="O419" s="247"/>
      <c r="P419" s="247"/>
      <c r="Q419" s="247"/>
      <c r="R419" s="247"/>
      <c r="S419" s="247"/>
      <c r="T419" s="248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49" t="s">
        <v>142</v>
      </c>
      <c r="AU419" s="249" t="s">
        <v>140</v>
      </c>
      <c r="AV419" s="14" t="s">
        <v>140</v>
      </c>
      <c r="AW419" s="14" t="s">
        <v>32</v>
      </c>
      <c r="AX419" s="14" t="s">
        <v>76</v>
      </c>
      <c r="AY419" s="249" t="s">
        <v>132</v>
      </c>
    </row>
    <row r="420" s="15" customFormat="1">
      <c r="A420" s="15"/>
      <c r="B420" s="250"/>
      <c r="C420" s="251"/>
      <c r="D420" s="230" t="s">
        <v>142</v>
      </c>
      <c r="E420" s="252" t="s">
        <v>1</v>
      </c>
      <c r="F420" s="253" t="s">
        <v>145</v>
      </c>
      <c r="G420" s="251"/>
      <c r="H420" s="254">
        <v>16</v>
      </c>
      <c r="I420" s="255"/>
      <c r="J420" s="251"/>
      <c r="K420" s="251"/>
      <c r="L420" s="256"/>
      <c r="M420" s="257"/>
      <c r="N420" s="258"/>
      <c r="O420" s="258"/>
      <c r="P420" s="258"/>
      <c r="Q420" s="258"/>
      <c r="R420" s="258"/>
      <c r="S420" s="258"/>
      <c r="T420" s="259"/>
      <c r="U420" s="15"/>
      <c r="V420" s="15"/>
      <c r="W420" s="15"/>
      <c r="X420" s="15"/>
      <c r="Y420" s="15"/>
      <c r="Z420" s="15"/>
      <c r="AA420" s="15"/>
      <c r="AB420" s="15"/>
      <c r="AC420" s="15"/>
      <c r="AD420" s="15"/>
      <c r="AE420" s="15"/>
      <c r="AT420" s="260" t="s">
        <v>142</v>
      </c>
      <c r="AU420" s="260" t="s">
        <v>140</v>
      </c>
      <c r="AV420" s="15" t="s">
        <v>139</v>
      </c>
      <c r="AW420" s="15" t="s">
        <v>32</v>
      </c>
      <c r="AX420" s="15" t="s">
        <v>84</v>
      </c>
      <c r="AY420" s="260" t="s">
        <v>132</v>
      </c>
    </row>
    <row r="421" s="2" customFormat="1" ht="33" customHeight="1">
      <c r="A421" s="39"/>
      <c r="B421" s="40"/>
      <c r="C421" s="215" t="s">
        <v>604</v>
      </c>
      <c r="D421" s="215" t="s">
        <v>134</v>
      </c>
      <c r="E421" s="216" t="s">
        <v>605</v>
      </c>
      <c r="F421" s="217" t="s">
        <v>606</v>
      </c>
      <c r="G421" s="218" t="s">
        <v>137</v>
      </c>
      <c r="H421" s="219">
        <v>18</v>
      </c>
      <c r="I421" s="220"/>
      <c r="J421" s="221">
        <f>ROUND(I421*H421,2)</f>
        <v>0</v>
      </c>
      <c r="K421" s="217" t="s">
        <v>138</v>
      </c>
      <c r="L421" s="45"/>
      <c r="M421" s="222" t="s">
        <v>1</v>
      </c>
      <c r="N421" s="223" t="s">
        <v>42</v>
      </c>
      <c r="O421" s="92"/>
      <c r="P421" s="224">
        <f>O421*H421</f>
        <v>0</v>
      </c>
      <c r="Q421" s="224">
        <v>0</v>
      </c>
      <c r="R421" s="224">
        <f>Q421*H421</f>
        <v>0</v>
      </c>
      <c r="S421" s="224">
        <v>0.050999999999999997</v>
      </c>
      <c r="T421" s="225">
        <f>S421*H421</f>
        <v>0.91799999999999993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26" t="s">
        <v>139</v>
      </c>
      <c r="AT421" s="226" t="s">
        <v>134</v>
      </c>
      <c r="AU421" s="226" t="s">
        <v>140</v>
      </c>
      <c r="AY421" s="18" t="s">
        <v>132</v>
      </c>
      <c r="BE421" s="227">
        <f>IF(N421="základní",J421,0)</f>
        <v>0</v>
      </c>
      <c r="BF421" s="227">
        <f>IF(N421="snížená",J421,0)</f>
        <v>0</v>
      </c>
      <c r="BG421" s="227">
        <f>IF(N421="zákl. přenesená",J421,0)</f>
        <v>0</v>
      </c>
      <c r="BH421" s="227">
        <f>IF(N421="sníž. přenesená",J421,0)</f>
        <v>0</v>
      </c>
      <c r="BI421" s="227">
        <f>IF(N421="nulová",J421,0)</f>
        <v>0</v>
      </c>
      <c r="BJ421" s="18" t="s">
        <v>140</v>
      </c>
      <c r="BK421" s="227">
        <f>ROUND(I421*H421,2)</f>
        <v>0</v>
      </c>
      <c r="BL421" s="18" t="s">
        <v>139</v>
      </c>
      <c r="BM421" s="226" t="s">
        <v>607</v>
      </c>
    </row>
    <row r="422" s="14" customFormat="1">
      <c r="A422" s="14"/>
      <c r="B422" s="239"/>
      <c r="C422" s="240"/>
      <c r="D422" s="230" t="s">
        <v>142</v>
      </c>
      <c r="E422" s="241" t="s">
        <v>1</v>
      </c>
      <c r="F422" s="242" t="s">
        <v>608</v>
      </c>
      <c r="G422" s="240"/>
      <c r="H422" s="243">
        <v>18</v>
      </c>
      <c r="I422" s="244"/>
      <c r="J422" s="240"/>
      <c r="K422" s="240"/>
      <c r="L422" s="245"/>
      <c r="M422" s="246"/>
      <c r="N422" s="247"/>
      <c r="O422" s="247"/>
      <c r="P422" s="247"/>
      <c r="Q422" s="247"/>
      <c r="R422" s="247"/>
      <c r="S422" s="247"/>
      <c r="T422" s="248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49" t="s">
        <v>142</v>
      </c>
      <c r="AU422" s="249" t="s">
        <v>140</v>
      </c>
      <c r="AV422" s="14" t="s">
        <v>140</v>
      </c>
      <c r="AW422" s="14" t="s">
        <v>32</v>
      </c>
      <c r="AX422" s="14" t="s">
        <v>76</v>
      </c>
      <c r="AY422" s="249" t="s">
        <v>132</v>
      </c>
    </row>
    <row r="423" s="15" customFormat="1">
      <c r="A423" s="15"/>
      <c r="B423" s="250"/>
      <c r="C423" s="251"/>
      <c r="D423" s="230" t="s">
        <v>142</v>
      </c>
      <c r="E423" s="252" t="s">
        <v>1</v>
      </c>
      <c r="F423" s="253" t="s">
        <v>145</v>
      </c>
      <c r="G423" s="251"/>
      <c r="H423" s="254">
        <v>18</v>
      </c>
      <c r="I423" s="255"/>
      <c r="J423" s="251"/>
      <c r="K423" s="251"/>
      <c r="L423" s="256"/>
      <c r="M423" s="257"/>
      <c r="N423" s="258"/>
      <c r="O423" s="258"/>
      <c r="P423" s="258"/>
      <c r="Q423" s="258"/>
      <c r="R423" s="258"/>
      <c r="S423" s="258"/>
      <c r="T423" s="259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T423" s="260" t="s">
        <v>142</v>
      </c>
      <c r="AU423" s="260" t="s">
        <v>140</v>
      </c>
      <c r="AV423" s="15" t="s">
        <v>139</v>
      </c>
      <c r="AW423" s="15" t="s">
        <v>32</v>
      </c>
      <c r="AX423" s="15" t="s">
        <v>84</v>
      </c>
      <c r="AY423" s="260" t="s">
        <v>132</v>
      </c>
    </row>
    <row r="424" s="2" customFormat="1" ht="33" customHeight="1">
      <c r="A424" s="39"/>
      <c r="B424" s="40"/>
      <c r="C424" s="215" t="s">
        <v>609</v>
      </c>
      <c r="D424" s="215" t="s">
        <v>134</v>
      </c>
      <c r="E424" s="216" t="s">
        <v>610</v>
      </c>
      <c r="F424" s="217" t="s">
        <v>611</v>
      </c>
      <c r="G424" s="218" t="s">
        <v>137</v>
      </c>
      <c r="H424" s="219">
        <v>7.5599999999999996</v>
      </c>
      <c r="I424" s="220"/>
      <c r="J424" s="221">
        <f>ROUND(I424*H424,2)</f>
        <v>0</v>
      </c>
      <c r="K424" s="217" t="s">
        <v>138</v>
      </c>
      <c r="L424" s="45"/>
      <c r="M424" s="222" t="s">
        <v>1</v>
      </c>
      <c r="N424" s="223" t="s">
        <v>42</v>
      </c>
      <c r="O424" s="92"/>
      <c r="P424" s="224">
        <f>O424*H424</f>
        <v>0</v>
      </c>
      <c r="Q424" s="224">
        <v>0</v>
      </c>
      <c r="R424" s="224">
        <f>Q424*H424</f>
        <v>0</v>
      </c>
      <c r="S424" s="224">
        <v>0.062</v>
      </c>
      <c r="T424" s="225">
        <f>S424*H424</f>
        <v>0.46871999999999997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26" t="s">
        <v>139</v>
      </c>
      <c r="AT424" s="226" t="s">
        <v>134</v>
      </c>
      <c r="AU424" s="226" t="s">
        <v>140</v>
      </c>
      <c r="AY424" s="18" t="s">
        <v>132</v>
      </c>
      <c r="BE424" s="227">
        <f>IF(N424="základní",J424,0)</f>
        <v>0</v>
      </c>
      <c r="BF424" s="227">
        <f>IF(N424="snížená",J424,0)</f>
        <v>0</v>
      </c>
      <c r="BG424" s="227">
        <f>IF(N424="zákl. přenesená",J424,0)</f>
        <v>0</v>
      </c>
      <c r="BH424" s="227">
        <f>IF(N424="sníž. přenesená",J424,0)</f>
        <v>0</v>
      </c>
      <c r="BI424" s="227">
        <f>IF(N424="nulová",J424,0)</f>
        <v>0</v>
      </c>
      <c r="BJ424" s="18" t="s">
        <v>140</v>
      </c>
      <c r="BK424" s="227">
        <f>ROUND(I424*H424,2)</f>
        <v>0</v>
      </c>
      <c r="BL424" s="18" t="s">
        <v>139</v>
      </c>
      <c r="BM424" s="226" t="s">
        <v>612</v>
      </c>
    </row>
    <row r="425" s="14" customFormat="1">
      <c r="A425" s="14"/>
      <c r="B425" s="239"/>
      <c r="C425" s="240"/>
      <c r="D425" s="230" t="s">
        <v>142</v>
      </c>
      <c r="E425" s="241" t="s">
        <v>1</v>
      </c>
      <c r="F425" s="242" t="s">
        <v>613</v>
      </c>
      <c r="G425" s="240"/>
      <c r="H425" s="243">
        <v>2.3999999999999999</v>
      </c>
      <c r="I425" s="244"/>
      <c r="J425" s="240"/>
      <c r="K425" s="240"/>
      <c r="L425" s="245"/>
      <c r="M425" s="246"/>
      <c r="N425" s="247"/>
      <c r="O425" s="247"/>
      <c r="P425" s="247"/>
      <c r="Q425" s="247"/>
      <c r="R425" s="247"/>
      <c r="S425" s="247"/>
      <c r="T425" s="248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49" t="s">
        <v>142</v>
      </c>
      <c r="AU425" s="249" t="s">
        <v>140</v>
      </c>
      <c r="AV425" s="14" t="s">
        <v>140</v>
      </c>
      <c r="AW425" s="14" t="s">
        <v>32</v>
      </c>
      <c r="AX425" s="14" t="s">
        <v>76</v>
      </c>
      <c r="AY425" s="249" t="s">
        <v>132</v>
      </c>
    </row>
    <row r="426" s="14" customFormat="1">
      <c r="A426" s="14"/>
      <c r="B426" s="239"/>
      <c r="C426" s="240"/>
      <c r="D426" s="230" t="s">
        <v>142</v>
      </c>
      <c r="E426" s="241" t="s">
        <v>1</v>
      </c>
      <c r="F426" s="242" t="s">
        <v>614</v>
      </c>
      <c r="G426" s="240"/>
      <c r="H426" s="243">
        <v>5.1600000000000001</v>
      </c>
      <c r="I426" s="244"/>
      <c r="J426" s="240"/>
      <c r="K426" s="240"/>
      <c r="L426" s="245"/>
      <c r="M426" s="246"/>
      <c r="N426" s="247"/>
      <c r="O426" s="247"/>
      <c r="P426" s="247"/>
      <c r="Q426" s="247"/>
      <c r="R426" s="247"/>
      <c r="S426" s="247"/>
      <c r="T426" s="248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49" t="s">
        <v>142</v>
      </c>
      <c r="AU426" s="249" t="s">
        <v>140</v>
      </c>
      <c r="AV426" s="14" t="s">
        <v>140</v>
      </c>
      <c r="AW426" s="14" t="s">
        <v>32</v>
      </c>
      <c r="AX426" s="14" t="s">
        <v>76</v>
      </c>
      <c r="AY426" s="249" t="s">
        <v>132</v>
      </c>
    </row>
    <row r="427" s="15" customFormat="1">
      <c r="A427" s="15"/>
      <c r="B427" s="250"/>
      <c r="C427" s="251"/>
      <c r="D427" s="230" t="s">
        <v>142</v>
      </c>
      <c r="E427" s="252" t="s">
        <v>1</v>
      </c>
      <c r="F427" s="253" t="s">
        <v>145</v>
      </c>
      <c r="G427" s="251"/>
      <c r="H427" s="254">
        <v>7.5599999999999996</v>
      </c>
      <c r="I427" s="255"/>
      <c r="J427" s="251"/>
      <c r="K427" s="251"/>
      <c r="L427" s="256"/>
      <c r="M427" s="257"/>
      <c r="N427" s="258"/>
      <c r="O427" s="258"/>
      <c r="P427" s="258"/>
      <c r="Q427" s="258"/>
      <c r="R427" s="258"/>
      <c r="S427" s="258"/>
      <c r="T427" s="259"/>
      <c r="U427" s="15"/>
      <c r="V427" s="15"/>
      <c r="W427" s="15"/>
      <c r="X427" s="15"/>
      <c r="Y427" s="15"/>
      <c r="Z427" s="15"/>
      <c r="AA427" s="15"/>
      <c r="AB427" s="15"/>
      <c r="AC427" s="15"/>
      <c r="AD427" s="15"/>
      <c r="AE427" s="15"/>
      <c r="AT427" s="260" t="s">
        <v>142</v>
      </c>
      <c r="AU427" s="260" t="s">
        <v>140</v>
      </c>
      <c r="AV427" s="15" t="s">
        <v>139</v>
      </c>
      <c r="AW427" s="15" t="s">
        <v>32</v>
      </c>
      <c r="AX427" s="15" t="s">
        <v>84</v>
      </c>
      <c r="AY427" s="260" t="s">
        <v>132</v>
      </c>
    </row>
    <row r="428" s="2" customFormat="1" ht="78" customHeight="1">
      <c r="A428" s="39"/>
      <c r="B428" s="40"/>
      <c r="C428" s="215" t="s">
        <v>615</v>
      </c>
      <c r="D428" s="215" t="s">
        <v>134</v>
      </c>
      <c r="E428" s="216" t="s">
        <v>616</v>
      </c>
      <c r="F428" s="217" t="s">
        <v>617</v>
      </c>
      <c r="G428" s="218" t="s">
        <v>137</v>
      </c>
      <c r="H428" s="219">
        <v>6.2000000000000002</v>
      </c>
      <c r="I428" s="220"/>
      <c r="J428" s="221">
        <f>ROUND(I428*H428,2)</f>
        <v>0</v>
      </c>
      <c r="K428" s="217" t="s">
        <v>138</v>
      </c>
      <c r="L428" s="45"/>
      <c r="M428" s="222" t="s">
        <v>1</v>
      </c>
      <c r="N428" s="223" t="s">
        <v>42</v>
      </c>
      <c r="O428" s="92"/>
      <c r="P428" s="224">
        <f>O428*H428</f>
        <v>0</v>
      </c>
      <c r="Q428" s="224">
        <v>0</v>
      </c>
      <c r="R428" s="224">
        <f>Q428*H428</f>
        <v>0</v>
      </c>
      <c r="S428" s="224">
        <v>0</v>
      </c>
      <c r="T428" s="225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26" t="s">
        <v>139</v>
      </c>
      <c r="AT428" s="226" t="s">
        <v>134</v>
      </c>
      <c r="AU428" s="226" t="s">
        <v>140</v>
      </c>
      <c r="AY428" s="18" t="s">
        <v>132</v>
      </c>
      <c r="BE428" s="227">
        <f>IF(N428="základní",J428,0)</f>
        <v>0</v>
      </c>
      <c r="BF428" s="227">
        <f>IF(N428="snížená",J428,0)</f>
        <v>0</v>
      </c>
      <c r="BG428" s="227">
        <f>IF(N428="zákl. přenesená",J428,0)</f>
        <v>0</v>
      </c>
      <c r="BH428" s="227">
        <f>IF(N428="sníž. přenesená",J428,0)</f>
        <v>0</v>
      </c>
      <c r="BI428" s="227">
        <f>IF(N428="nulová",J428,0)</f>
        <v>0</v>
      </c>
      <c r="BJ428" s="18" t="s">
        <v>140</v>
      </c>
      <c r="BK428" s="227">
        <f>ROUND(I428*H428,2)</f>
        <v>0</v>
      </c>
      <c r="BL428" s="18" t="s">
        <v>139</v>
      </c>
      <c r="BM428" s="226" t="s">
        <v>618</v>
      </c>
    </row>
    <row r="429" s="14" customFormat="1">
      <c r="A429" s="14"/>
      <c r="B429" s="239"/>
      <c r="C429" s="240"/>
      <c r="D429" s="230" t="s">
        <v>142</v>
      </c>
      <c r="E429" s="241" t="s">
        <v>1</v>
      </c>
      <c r="F429" s="242" t="s">
        <v>198</v>
      </c>
      <c r="G429" s="240"/>
      <c r="H429" s="243">
        <v>6.2000000000000002</v>
      </c>
      <c r="I429" s="244"/>
      <c r="J429" s="240"/>
      <c r="K429" s="240"/>
      <c r="L429" s="245"/>
      <c r="M429" s="246"/>
      <c r="N429" s="247"/>
      <c r="O429" s="247"/>
      <c r="P429" s="247"/>
      <c r="Q429" s="247"/>
      <c r="R429" s="247"/>
      <c r="S429" s="247"/>
      <c r="T429" s="248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49" t="s">
        <v>142</v>
      </c>
      <c r="AU429" s="249" t="s">
        <v>140</v>
      </c>
      <c r="AV429" s="14" t="s">
        <v>140</v>
      </c>
      <c r="AW429" s="14" t="s">
        <v>32</v>
      </c>
      <c r="AX429" s="14" t="s">
        <v>76</v>
      </c>
      <c r="AY429" s="249" t="s">
        <v>132</v>
      </c>
    </row>
    <row r="430" s="15" customFormat="1">
      <c r="A430" s="15"/>
      <c r="B430" s="250"/>
      <c r="C430" s="251"/>
      <c r="D430" s="230" t="s">
        <v>142</v>
      </c>
      <c r="E430" s="252" t="s">
        <v>1</v>
      </c>
      <c r="F430" s="253" t="s">
        <v>145</v>
      </c>
      <c r="G430" s="251"/>
      <c r="H430" s="254">
        <v>6.2000000000000002</v>
      </c>
      <c r="I430" s="255"/>
      <c r="J430" s="251"/>
      <c r="K430" s="251"/>
      <c r="L430" s="256"/>
      <c r="M430" s="257"/>
      <c r="N430" s="258"/>
      <c r="O430" s="258"/>
      <c r="P430" s="258"/>
      <c r="Q430" s="258"/>
      <c r="R430" s="258"/>
      <c r="S430" s="258"/>
      <c r="T430" s="259"/>
      <c r="U430" s="15"/>
      <c r="V430" s="15"/>
      <c r="W430" s="15"/>
      <c r="X430" s="15"/>
      <c r="Y430" s="15"/>
      <c r="Z430" s="15"/>
      <c r="AA430" s="15"/>
      <c r="AB430" s="15"/>
      <c r="AC430" s="15"/>
      <c r="AD430" s="15"/>
      <c r="AE430" s="15"/>
      <c r="AT430" s="260" t="s">
        <v>142</v>
      </c>
      <c r="AU430" s="260" t="s">
        <v>140</v>
      </c>
      <c r="AV430" s="15" t="s">
        <v>139</v>
      </c>
      <c r="AW430" s="15" t="s">
        <v>32</v>
      </c>
      <c r="AX430" s="15" t="s">
        <v>84</v>
      </c>
      <c r="AY430" s="260" t="s">
        <v>132</v>
      </c>
    </row>
    <row r="431" s="2" customFormat="1" ht="37.8" customHeight="1">
      <c r="A431" s="39"/>
      <c r="B431" s="40"/>
      <c r="C431" s="215" t="s">
        <v>619</v>
      </c>
      <c r="D431" s="215" t="s">
        <v>134</v>
      </c>
      <c r="E431" s="216" t="s">
        <v>620</v>
      </c>
      <c r="F431" s="217" t="s">
        <v>621</v>
      </c>
      <c r="G431" s="218" t="s">
        <v>312</v>
      </c>
      <c r="H431" s="219">
        <v>1</v>
      </c>
      <c r="I431" s="220"/>
      <c r="J431" s="221">
        <f>ROUND(I431*H431,2)</f>
        <v>0</v>
      </c>
      <c r="K431" s="217" t="s">
        <v>1</v>
      </c>
      <c r="L431" s="45"/>
      <c r="M431" s="222" t="s">
        <v>1</v>
      </c>
      <c r="N431" s="223" t="s">
        <v>42</v>
      </c>
      <c r="O431" s="92"/>
      <c r="P431" s="224">
        <f>O431*H431</f>
        <v>0</v>
      </c>
      <c r="Q431" s="224">
        <v>0</v>
      </c>
      <c r="R431" s="224">
        <f>Q431*H431</f>
        <v>0</v>
      </c>
      <c r="S431" s="224">
        <v>0</v>
      </c>
      <c r="T431" s="225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26" t="s">
        <v>139</v>
      </c>
      <c r="AT431" s="226" t="s">
        <v>134</v>
      </c>
      <c r="AU431" s="226" t="s">
        <v>140</v>
      </c>
      <c r="AY431" s="18" t="s">
        <v>132</v>
      </c>
      <c r="BE431" s="227">
        <f>IF(N431="základní",J431,0)</f>
        <v>0</v>
      </c>
      <c r="BF431" s="227">
        <f>IF(N431="snížená",J431,0)</f>
        <v>0</v>
      </c>
      <c r="BG431" s="227">
        <f>IF(N431="zákl. přenesená",J431,0)</f>
        <v>0</v>
      </c>
      <c r="BH431" s="227">
        <f>IF(N431="sníž. přenesená",J431,0)</f>
        <v>0</v>
      </c>
      <c r="BI431" s="227">
        <f>IF(N431="nulová",J431,0)</f>
        <v>0</v>
      </c>
      <c r="BJ431" s="18" t="s">
        <v>140</v>
      </c>
      <c r="BK431" s="227">
        <f>ROUND(I431*H431,2)</f>
        <v>0</v>
      </c>
      <c r="BL431" s="18" t="s">
        <v>139</v>
      </c>
      <c r="BM431" s="226" t="s">
        <v>622</v>
      </c>
    </row>
    <row r="432" s="12" customFormat="1" ht="22.8" customHeight="1">
      <c r="A432" s="12"/>
      <c r="B432" s="199"/>
      <c r="C432" s="200"/>
      <c r="D432" s="201" t="s">
        <v>75</v>
      </c>
      <c r="E432" s="213" t="s">
        <v>623</v>
      </c>
      <c r="F432" s="213" t="s">
        <v>624</v>
      </c>
      <c r="G432" s="200"/>
      <c r="H432" s="200"/>
      <c r="I432" s="203"/>
      <c r="J432" s="214">
        <f>BK432</f>
        <v>0</v>
      </c>
      <c r="K432" s="200"/>
      <c r="L432" s="205"/>
      <c r="M432" s="206"/>
      <c r="N432" s="207"/>
      <c r="O432" s="207"/>
      <c r="P432" s="208">
        <f>SUM(P433:P438)</f>
        <v>0</v>
      </c>
      <c r="Q432" s="207"/>
      <c r="R432" s="208">
        <f>SUM(R433:R438)</f>
        <v>0</v>
      </c>
      <c r="S432" s="207"/>
      <c r="T432" s="209">
        <f>SUM(T433:T438)</f>
        <v>0</v>
      </c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R432" s="210" t="s">
        <v>84</v>
      </c>
      <c r="AT432" s="211" t="s">
        <v>75</v>
      </c>
      <c r="AU432" s="211" t="s">
        <v>84</v>
      </c>
      <c r="AY432" s="210" t="s">
        <v>132</v>
      </c>
      <c r="BK432" s="212">
        <f>SUM(BK433:BK438)</f>
        <v>0</v>
      </c>
    </row>
    <row r="433" s="2" customFormat="1" ht="16.5" customHeight="1">
      <c r="A433" s="39"/>
      <c r="B433" s="40"/>
      <c r="C433" s="215" t="s">
        <v>625</v>
      </c>
      <c r="D433" s="215" t="s">
        <v>134</v>
      </c>
      <c r="E433" s="216" t="s">
        <v>626</v>
      </c>
      <c r="F433" s="217" t="s">
        <v>627</v>
      </c>
      <c r="G433" s="218" t="s">
        <v>179</v>
      </c>
      <c r="H433" s="219">
        <v>13.972</v>
      </c>
      <c r="I433" s="220"/>
      <c r="J433" s="221">
        <f>ROUND(I433*H433,2)</f>
        <v>0</v>
      </c>
      <c r="K433" s="217" t="s">
        <v>138</v>
      </c>
      <c r="L433" s="45"/>
      <c r="M433" s="222" t="s">
        <v>1</v>
      </c>
      <c r="N433" s="223" t="s">
        <v>42</v>
      </c>
      <c r="O433" s="92"/>
      <c r="P433" s="224">
        <f>O433*H433</f>
        <v>0</v>
      </c>
      <c r="Q433" s="224">
        <v>0</v>
      </c>
      <c r="R433" s="224">
        <f>Q433*H433</f>
        <v>0</v>
      </c>
      <c r="S433" s="224">
        <v>0</v>
      </c>
      <c r="T433" s="225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26" t="s">
        <v>139</v>
      </c>
      <c r="AT433" s="226" t="s">
        <v>134</v>
      </c>
      <c r="AU433" s="226" t="s">
        <v>140</v>
      </c>
      <c r="AY433" s="18" t="s">
        <v>132</v>
      </c>
      <c r="BE433" s="227">
        <f>IF(N433="základní",J433,0)</f>
        <v>0</v>
      </c>
      <c r="BF433" s="227">
        <f>IF(N433="snížená",J433,0)</f>
        <v>0</v>
      </c>
      <c r="BG433" s="227">
        <f>IF(N433="zákl. přenesená",J433,0)</f>
        <v>0</v>
      </c>
      <c r="BH433" s="227">
        <f>IF(N433="sníž. přenesená",J433,0)</f>
        <v>0</v>
      </c>
      <c r="BI433" s="227">
        <f>IF(N433="nulová",J433,0)</f>
        <v>0</v>
      </c>
      <c r="BJ433" s="18" t="s">
        <v>140</v>
      </c>
      <c r="BK433" s="227">
        <f>ROUND(I433*H433,2)</f>
        <v>0</v>
      </c>
      <c r="BL433" s="18" t="s">
        <v>139</v>
      </c>
      <c r="BM433" s="226" t="s">
        <v>628</v>
      </c>
    </row>
    <row r="434" s="2" customFormat="1" ht="37.8" customHeight="1">
      <c r="A434" s="39"/>
      <c r="B434" s="40"/>
      <c r="C434" s="215" t="s">
        <v>629</v>
      </c>
      <c r="D434" s="215" t="s">
        <v>134</v>
      </c>
      <c r="E434" s="216" t="s">
        <v>630</v>
      </c>
      <c r="F434" s="217" t="s">
        <v>631</v>
      </c>
      <c r="G434" s="218" t="s">
        <v>179</v>
      </c>
      <c r="H434" s="219">
        <v>13.972</v>
      </c>
      <c r="I434" s="220"/>
      <c r="J434" s="221">
        <f>ROUND(I434*H434,2)</f>
        <v>0</v>
      </c>
      <c r="K434" s="217" t="s">
        <v>138</v>
      </c>
      <c r="L434" s="45"/>
      <c r="M434" s="222" t="s">
        <v>1</v>
      </c>
      <c r="N434" s="223" t="s">
        <v>42</v>
      </c>
      <c r="O434" s="92"/>
      <c r="P434" s="224">
        <f>O434*H434</f>
        <v>0</v>
      </c>
      <c r="Q434" s="224">
        <v>0</v>
      </c>
      <c r="R434" s="224">
        <f>Q434*H434</f>
        <v>0</v>
      </c>
      <c r="S434" s="224">
        <v>0</v>
      </c>
      <c r="T434" s="225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26" t="s">
        <v>139</v>
      </c>
      <c r="AT434" s="226" t="s">
        <v>134</v>
      </c>
      <c r="AU434" s="226" t="s">
        <v>140</v>
      </c>
      <c r="AY434" s="18" t="s">
        <v>132</v>
      </c>
      <c r="BE434" s="227">
        <f>IF(N434="základní",J434,0)</f>
        <v>0</v>
      </c>
      <c r="BF434" s="227">
        <f>IF(N434="snížená",J434,0)</f>
        <v>0</v>
      </c>
      <c r="BG434" s="227">
        <f>IF(N434="zákl. přenesená",J434,0)</f>
        <v>0</v>
      </c>
      <c r="BH434" s="227">
        <f>IF(N434="sníž. přenesená",J434,0)</f>
        <v>0</v>
      </c>
      <c r="BI434" s="227">
        <f>IF(N434="nulová",J434,0)</f>
        <v>0</v>
      </c>
      <c r="BJ434" s="18" t="s">
        <v>140</v>
      </c>
      <c r="BK434" s="227">
        <f>ROUND(I434*H434,2)</f>
        <v>0</v>
      </c>
      <c r="BL434" s="18" t="s">
        <v>139</v>
      </c>
      <c r="BM434" s="226" t="s">
        <v>632</v>
      </c>
    </row>
    <row r="435" s="2" customFormat="1" ht="33" customHeight="1">
      <c r="A435" s="39"/>
      <c r="B435" s="40"/>
      <c r="C435" s="215" t="s">
        <v>633</v>
      </c>
      <c r="D435" s="215" t="s">
        <v>134</v>
      </c>
      <c r="E435" s="216" t="s">
        <v>634</v>
      </c>
      <c r="F435" s="217" t="s">
        <v>635</v>
      </c>
      <c r="G435" s="218" t="s">
        <v>179</v>
      </c>
      <c r="H435" s="219">
        <v>13.972</v>
      </c>
      <c r="I435" s="220"/>
      <c r="J435" s="221">
        <f>ROUND(I435*H435,2)</f>
        <v>0</v>
      </c>
      <c r="K435" s="217" t="s">
        <v>138</v>
      </c>
      <c r="L435" s="45"/>
      <c r="M435" s="222" t="s">
        <v>1</v>
      </c>
      <c r="N435" s="223" t="s">
        <v>42</v>
      </c>
      <c r="O435" s="92"/>
      <c r="P435" s="224">
        <f>O435*H435</f>
        <v>0</v>
      </c>
      <c r="Q435" s="224">
        <v>0</v>
      </c>
      <c r="R435" s="224">
        <f>Q435*H435</f>
        <v>0</v>
      </c>
      <c r="S435" s="224">
        <v>0</v>
      </c>
      <c r="T435" s="225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26" t="s">
        <v>139</v>
      </c>
      <c r="AT435" s="226" t="s">
        <v>134</v>
      </c>
      <c r="AU435" s="226" t="s">
        <v>140</v>
      </c>
      <c r="AY435" s="18" t="s">
        <v>132</v>
      </c>
      <c r="BE435" s="227">
        <f>IF(N435="základní",J435,0)</f>
        <v>0</v>
      </c>
      <c r="BF435" s="227">
        <f>IF(N435="snížená",J435,0)</f>
        <v>0</v>
      </c>
      <c r="BG435" s="227">
        <f>IF(N435="zákl. přenesená",J435,0)</f>
        <v>0</v>
      </c>
      <c r="BH435" s="227">
        <f>IF(N435="sníž. přenesená",J435,0)</f>
        <v>0</v>
      </c>
      <c r="BI435" s="227">
        <f>IF(N435="nulová",J435,0)</f>
        <v>0</v>
      </c>
      <c r="BJ435" s="18" t="s">
        <v>140</v>
      </c>
      <c r="BK435" s="227">
        <f>ROUND(I435*H435,2)</f>
        <v>0</v>
      </c>
      <c r="BL435" s="18" t="s">
        <v>139</v>
      </c>
      <c r="BM435" s="226" t="s">
        <v>636</v>
      </c>
    </row>
    <row r="436" s="2" customFormat="1" ht="44.25" customHeight="1">
      <c r="A436" s="39"/>
      <c r="B436" s="40"/>
      <c r="C436" s="215" t="s">
        <v>637</v>
      </c>
      <c r="D436" s="215" t="s">
        <v>134</v>
      </c>
      <c r="E436" s="216" t="s">
        <v>638</v>
      </c>
      <c r="F436" s="217" t="s">
        <v>639</v>
      </c>
      <c r="G436" s="218" t="s">
        <v>179</v>
      </c>
      <c r="H436" s="219">
        <v>209.58000000000001</v>
      </c>
      <c r="I436" s="220"/>
      <c r="J436" s="221">
        <f>ROUND(I436*H436,2)</f>
        <v>0</v>
      </c>
      <c r="K436" s="217" t="s">
        <v>138</v>
      </c>
      <c r="L436" s="45"/>
      <c r="M436" s="222" t="s">
        <v>1</v>
      </c>
      <c r="N436" s="223" t="s">
        <v>42</v>
      </c>
      <c r="O436" s="92"/>
      <c r="P436" s="224">
        <f>O436*H436</f>
        <v>0</v>
      </c>
      <c r="Q436" s="224">
        <v>0</v>
      </c>
      <c r="R436" s="224">
        <f>Q436*H436</f>
        <v>0</v>
      </c>
      <c r="S436" s="224">
        <v>0</v>
      </c>
      <c r="T436" s="225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26" t="s">
        <v>139</v>
      </c>
      <c r="AT436" s="226" t="s">
        <v>134</v>
      </c>
      <c r="AU436" s="226" t="s">
        <v>140</v>
      </c>
      <c r="AY436" s="18" t="s">
        <v>132</v>
      </c>
      <c r="BE436" s="227">
        <f>IF(N436="základní",J436,0)</f>
        <v>0</v>
      </c>
      <c r="BF436" s="227">
        <f>IF(N436="snížená",J436,0)</f>
        <v>0</v>
      </c>
      <c r="BG436" s="227">
        <f>IF(N436="zákl. přenesená",J436,0)</f>
        <v>0</v>
      </c>
      <c r="BH436" s="227">
        <f>IF(N436="sníž. přenesená",J436,0)</f>
        <v>0</v>
      </c>
      <c r="BI436" s="227">
        <f>IF(N436="nulová",J436,0)</f>
        <v>0</v>
      </c>
      <c r="BJ436" s="18" t="s">
        <v>140</v>
      </c>
      <c r="BK436" s="227">
        <f>ROUND(I436*H436,2)</f>
        <v>0</v>
      </c>
      <c r="BL436" s="18" t="s">
        <v>139</v>
      </c>
      <c r="BM436" s="226" t="s">
        <v>640</v>
      </c>
    </row>
    <row r="437" s="14" customFormat="1">
      <c r="A437" s="14"/>
      <c r="B437" s="239"/>
      <c r="C437" s="240"/>
      <c r="D437" s="230" t="s">
        <v>142</v>
      </c>
      <c r="E437" s="240"/>
      <c r="F437" s="242" t="s">
        <v>641</v>
      </c>
      <c r="G437" s="240"/>
      <c r="H437" s="243">
        <v>209.58000000000001</v>
      </c>
      <c r="I437" s="244"/>
      <c r="J437" s="240"/>
      <c r="K437" s="240"/>
      <c r="L437" s="245"/>
      <c r="M437" s="246"/>
      <c r="N437" s="247"/>
      <c r="O437" s="247"/>
      <c r="P437" s="247"/>
      <c r="Q437" s="247"/>
      <c r="R437" s="247"/>
      <c r="S437" s="247"/>
      <c r="T437" s="248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49" t="s">
        <v>142</v>
      </c>
      <c r="AU437" s="249" t="s">
        <v>140</v>
      </c>
      <c r="AV437" s="14" t="s">
        <v>140</v>
      </c>
      <c r="AW437" s="14" t="s">
        <v>4</v>
      </c>
      <c r="AX437" s="14" t="s">
        <v>84</v>
      </c>
      <c r="AY437" s="249" t="s">
        <v>132</v>
      </c>
    </row>
    <row r="438" s="2" customFormat="1" ht="44.25" customHeight="1">
      <c r="A438" s="39"/>
      <c r="B438" s="40"/>
      <c r="C438" s="215" t="s">
        <v>642</v>
      </c>
      <c r="D438" s="215" t="s">
        <v>134</v>
      </c>
      <c r="E438" s="216" t="s">
        <v>643</v>
      </c>
      <c r="F438" s="217" t="s">
        <v>644</v>
      </c>
      <c r="G438" s="218" t="s">
        <v>179</v>
      </c>
      <c r="H438" s="219">
        <v>13.972</v>
      </c>
      <c r="I438" s="220"/>
      <c r="J438" s="221">
        <f>ROUND(I438*H438,2)</f>
        <v>0</v>
      </c>
      <c r="K438" s="217" t="s">
        <v>138</v>
      </c>
      <c r="L438" s="45"/>
      <c r="M438" s="222" t="s">
        <v>1</v>
      </c>
      <c r="N438" s="223" t="s">
        <v>42</v>
      </c>
      <c r="O438" s="92"/>
      <c r="P438" s="224">
        <f>O438*H438</f>
        <v>0</v>
      </c>
      <c r="Q438" s="224">
        <v>0</v>
      </c>
      <c r="R438" s="224">
        <f>Q438*H438</f>
        <v>0</v>
      </c>
      <c r="S438" s="224">
        <v>0</v>
      </c>
      <c r="T438" s="225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26" t="s">
        <v>139</v>
      </c>
      <c r="AT438" s="226" t="s">
        <v>134</v>
      </c>
      <c r="AU438" s="226" t="s">
        <v>140</v>
      </c>
      <c r="AY438" s="18" t="s">
        <v>132</v>
      </c>
      <c r="BE438" s="227">
        <f>IF(N438="základní",J438,0)</f>
        <v>0</v>
      </c>
      <c r="BF438" s="227">
        <f>IF(N438="snížená",J438,0)</f>
        <v>0</v>
      </c>
      <c r="BG438" s="227">
        <f>IF(N438="zákl. přenesená",J438,0)</f>
        <v>0</v>
      </c>
      <c r="BH438" s="227">
        <f>IF(N438="sníž. přenesená",J438,0)</f>
        <v>0</v>
      </c>
      <c r="BI438" s="227">
        <f>IF(N438="nulová",J438,0)</f>
        <v>0</v>
      </c>
      <c r="BJ438" s="18" t="s">
        <v>140</v>
      </c>
      <c r="BK438" s="227">
        <f>ROUND(I438*H438,2)</f>
        <v>0</v>
      </c>
      <c r="BL438" s="18" t="s">
        <v>139</v>
      </c>
      <c r="BM438" s="226" t="s">
        <v>645</v>
      </c>
    </row>
    <row r="439" s="12" customFormat="1" ht="22.8" customHeight="1">
      <c r="A439" s="12"/>
      <c r="B439" s="199"/>
      <c r="C439" s="200"/>
      <c r="D439" s="201" t="s">
        <v>75</v>
      </c>
      <c r="E439" s="213" t="s">
        <v>646</v>
      </c>
      <c r="F439" s="213" t="s">
        <v>647</v>
      </c>
      <c r="G439" s="200"/>
      <c r="H439" s="200"/>
      <c r="I439" s="203"/>
      <c r="J439" s="214">
        <f>BK439</f>
        <v>0</v>
      </c>
      <c r="K439" s="200"/>
      <c r="L439" s="205"/>
      <c r="M439" s="206"/>
      <c r="N439" s="207"/>
      <c r="O439" s="207"/>
      <c r="P439" s="208">
        <f>P440</f>
        <v>0</v>
      </c>
      <c r="Q439" s="207"/>
      <c r="R439" s="208">
        <f>R440</f>
        <v>0</v>
      </c>
      <c r="S439" s="207"/>
      <c r="T439" s="209">
        <f>T440</f>
        <v>0</v>
      </c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R439" s="210" t="s">
        <v>84</v>
      </c>
      <c r="AT439" s="211" t="s">
        <v>75</v>
      </c>
      <c r="AU439" s="211" t="s">
        <v>84</v>
      </c>
      <c r="AY439" s="210" t="s">
        <v>132</v>
      </c>
      <c r="BK439" s="212">
        <f>BK440</f>
        <v>0</v>
      </c>
    </row>
    <row r="440" s="2" customFormat="1" ht="55.5" customHeight="1">
      <c r="A440" s="39"/>
      <c r="B440" s="40"/>
      <c r="C440" s="215" t="s">
        <v>648</v>
      </c>
      <c r="D440" s="215" t="s">
        <v>134</v>
      </c>
      <c r="E440" s="216" t="s">
        <v>649</v>
      </c>
      <c r="F440" s="217" t="s">
        <v>650</v>
      </c>
      <c r="G440" s="218" t="s">
        <v>179</v>
      </c>
      <c r="H440" s="219">
        <v>21.015999999999998</v>
      </c>
      <c r="I440" s="220"/>
      <c r="J440" s="221">
        <f>ROUND(I440*H440,2)</f>
        <v>0</v>
      </c>
      <c r="K440" s="217" t="s">
        <v>138</v>
      </c>
      <c r="L440" s="45"/>
      <c r="M440" s="222" t="s">
        <v>1</v>
      </c>
      <c r="N440" s="223" t="s">
        <v>42</v>
      </c>
      <c r="O440" s="92"/>
      <c r="P440" s="224">
        <f>O440*H440</f>
        <v>0</v>
      </c>
      <c r="Q440" s="224">
        <v>0</v>
      </c>
      <c r="R440" s="224">
        <f>Q440*H440</f>
        <v>0</v>
      </c>
      <c r="S440" s="224">
        <v>0</v>
      </c>
      <c r="T440" s="225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26" t="s">
        <v>139</v>
      </c>
      <c r="AT440" s="226" t="s">
        <v>134</v>
      </c>
      <c r="AU440" s="226" t="s">
        <v>140</v>
      </c>
      <c r="AY440" s="18" t="s">
        <v>132</v>
      </c>
      <c r="BE440" s="227">
        <f>IF(N440="základní",J440,0)</f>
        <v>0</v>
      </c>
      <c r="BF440" s="227">
        <f>IF(N440="snížená",J440,0)</f>
        <v>0</v>
      </c>
      <c r="BG440" s="227">
        <f>IF(N440="zákl. přenesená",J440,0)</f>
        <v>0</v>
      </c>
      <c r="BH440" s="227">
        <f>IF(N440="sníž. přenesená",J440,0)</f>
        <v>0</v>
      </c>
      <c r="BI440" s="227">
        <f>IF(N440="nulová",J440,0)</f>
        <v>0</v>
      </c>
      <c r="BJ440" s="18" t="s">
        <v>140</v>
      </c>
      <c r="BK440" s="227">
        <f>ROUND(I440*H440,2)</f>
        <v>0</v>
      </c>
      <c r="BL440" s="18" t="s">
        <v>139</v>
      </c>
      <c r="BM440" s="226" t="s">
        <v>651</v>
      </c>
    </row>
    <row r="441" s="12" customFormat="1" ht="25.92" customHeight="1">
      <c r="A441" s="12"/>
      <c r="B441" s="199"/>
      <c r="C441" s="200"/>
      <c r="D441" s="201" t="s">
        <v>75</v>
      </c>
      <c r="E441" s="202" t="s">
        <v>652</v>
      </c>
      <c r="F441" s="202" t="s">
        <v>653</v>
      </c>
      <c r="G441" s="200"/>
      <c r="H441" s="200"/>
      <c r="I441" s="203"/>
      <c r="J441" s="204">
        <f>BK441</f>
        <v>0</v>
      </c>
      <c r="K441" s="200"/>
      <c r="L441" s="205"/>
      <c r="M441" s="206"/>
      <c r="N441" s="207"/>
      <c r="O441" s="207"/>
      <c r="P441" s="208">
        <f>P442+P447+P460+P466+P510+P544+P597+P613+P642</f>
        <v>0</v>
      </c>
      <c r="Q441" s="207"/>
      <c r="R441" s="208">
        <f>R442+R447+R460+R466+R510+R544+R597+R613+R642</f>
        <v>4.0162209499999992</v>
      </c>
      <c r="S441" s="207"/>
      <c r="T441" s="209">
        <f>T442+T447+T460+T466+T510+T544+T597+T613+T642</f>
        <v>6.0435567000000008</v>
      </c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R441" s="210" t="s">
        <v>140</v>
      </c>
      <c r="AT441" s="211" t="s">
        <v>75</v>
      </c>
      <c r="AU441" s="211" t="s">
        <v>76</v>
      </c>
      <c r="AY441" s="210" t="s">
        <v>132</v>
      </c>
      <c r="BK441" s="212">
        <f>BK442+BK447+BK460+BK466+BK510+BK544+BK597+BK613+BK642</f>
        <v>0</v>
      </c>
    </row>
    <row r="442" s="12" customFormat="1" ht="22.8" customHeight="1">
      <c r="A442" s="12"/>
      <c r="B442" s="199"/>
      <c r="C442" s="200"/>
      <c r="D442" s="201" t="s">
        <v>75</v>
      </c>
      <c r="E442" s="213" t="s">
        <v>654</v>
      </c>
      <c r="F442" s="213" t="s">
        <v>655</v>
      </c>
      <c r="G442" s="200"/>
      <c r="H442" s="200"/>
      <c r="I442" s="203"/>
      <c r="J442" s="214">
        <f>BK442</f>
        <v>0</v>
      </c>
      <c r="K442" s="200"/>
      <c r="L442" s="205"/>
      <c r="M442" s="206"/>
      <c r="N442" s="207"/>
      <c r="O442" s="207"/>
      <c r="P442" s="208">
        <f>SUM(P443:P446)</f>
        <v>0</v>
      </c>
      <c r="Q442" s="207"/>
      <c r="R442" s="208">
        <f>SUM(R443:R446)</f>
        <v>0</v>
      </c>
      <c r="S442" s="207"/>
      <c r="T442" s="209">
        <f>SUM(T443:T446)</f>
        <v>0.217362</v>
      </c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R442" s="210" t="s">
        <v>140</v>
      </c>
      <c r="AT442" s="211" t="s">
        <v>75</v>
      </c>
      <c r="AU442" s="211" t="s">
        <v>84</v>
      </c>
      <c r="AY442" s="210" t="s">
        <v>132</v>
      </c>
      <c r="BK442" s="212">
        <f>SUM(BK443:BK446)</f>
        <v>0</v>
      </c>
    </row>
    <row r="443" s="2" customFormat="1" ht="33" customHeight="1">
      <c r="A443" s="39"/>
      <c r="B443" s="40"/>
      <c r="C443" s="215" t="s">
        <v>656</v>
      </c>
      <c r="D443" s="215" t="s">
        <v>134</v>
      </c>
      <c r="E443" s="216" t="s">
        <v>657</v>
      </c>
      <c r="F443" s="217" t="s">
        <v>658</v>
      </c>
      <c r="G443" s="218" t="s">
        <v>137</v>
      </c>
      <c r="H443" s="219">
        <v>127.86</v>
      </c>
      <c r="I443" s="220"/>
      <c r="J443" s="221">
        <f>ROUND(I443*H443,2)</f>
        <v>0</v>
      </c>
      <c r="K443" s="217" t="s">
        <v>138</v>
      </c>
      <c r="L443" s="45"/>
      <c r="M443" s="222" t="s">
        <v>1</v>
      </c>
      <c r="N443" s="223" t="s">
        <v>42</v>
      </c>
      <c r="O443" s="92"/>
      <c r="P443" s="224">
        <f>O443*H443</f>
        <v>0</v>
      </c>
      <c r="Q443" s="224">
        <v>0</v>
      </c>
      <c r="R443" s="224">
        <f>Q443*H443</f>
        <v>0</v>
      </c>
      <c r="S443" s="224">
        <v>0.0016999999999999999</v>
      </c>
      <c r="T443" s="225">
        <f>S443*H443</f>
        <v>0.217362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26" t="s">
        <v>226</v>
      </c>
      <c r="AT443" s="226" t="s">
        <v>134</v>
      </c>
      <c r="AU443" s="226" t="s">
        <v>140</v>
      </c>
      <c r="AY443" s="18" t="s">
        <v>132</v>
      </c>
      <c r="BE443" s="227">
        <f>IF(N443="základní",J443,0)</f>
        <v>0</v>
      </c>
      <c r="BF443" s="227">
        <f>IF(N443="snížená",J443,0)</f>
        <v>0</v>
      </c>
      <c r="BG443" s="227">
        <f>IF(N443="zákl. přenesená",J443,0)</f>
        <v>0</v>
      </c>
      <c r="BH443" s="227">
        <f>IF(N443="sníž. přenesená",J443,0)</f>
        <v>0</v>
      </c>
      <c r="BI443" s="227">
        <f>IF(N443="nulová",J443,0)</f>
        <v>0</v>
      </c>
      <c r="BJ443" s="18" t="s">
        <v>140</v>
      </c>
      <c r="BK443" s="227">
        <f>ROUND(I443*H443,2)</f>
        <v>0</v>
      </c>
      <c r="BL443" s="18" t="s">
        <v>226</v>
      </c>
      <c r="BM443" s="226" t="s">
        <v>659</v>
      </c>
    </row>
    <row r="444" s="13" customFormat="1">
      <c r="A444" s="13"/>
      <c r="B444" s="228"/>
      <c r="C444" s="229"/>
      <c r="D444" s="230" t="s">
        <v>142</v>
      </c>
      <c r="E444" s="231" t="s">
        <v>1</v>
      </c>
      <c r="F444" s="232" t="s">
        <v>660</v>
      </c>
      <c r="G444" s="229"/>
      <c r="H444" s="231" t="s">
        <v>1</v>
      </c>
      <c r="I444" s="233"/>
      <c r="J444" s="229"/>
      <c r="K444" s="229"/>
      <c r="L444" s="234"/>
      <c r="M444" s="235"/>
      <c r="N444" s="236"/>
      <c r="O444" s="236"/>
      <c r="P444" s="236"/>
      <c r="Q444" s="236"/>
      <c r="R444" s="236"/>
      <c r="S444" s="236"/>
      <c r="T444" s="237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38" t="s">
        <v>142</v>
      </c>
      <c r="AU444" s="238" t="s">
        <v>140</v>
      </c>
      <c r="AV444" s="13" t="s">
        <v>84</v>
      </c>
      <c r="AW444" s="13" t="s">
        <v>32</v>
      </c>
      <c r="AX444" s="13" t="s">
        <v>76</v>
      </c>
      <c r="AY444" s="238" t="s">
        <v>132</v>
      </c>
    </row>
    <row r="445" s="14" customFormat="1">
      <c r="A445" s="14"/>
      <c r="B445" s="239"/>
      <c r="C445" s="240"/>
      <c r="D445" s="230" t="s">
        <v>142</v>
      </c>
      <c r="E445" s="241" t="s">
        <v>1</v>
      </c>
      <c r="F445" s="242" t="s">
        <v>661</v>
      </c>
      <c r="G445" s="240"/>
      <c r="H445" s="243">
        <v>127.86</v>
      </c>
      <c r="I445" s="244"/>
      <c r="J445" s="240"/>
      <c r="K445" s="240"/>
      <c r="L445" s="245"/>
      <c r="M445" s="246"/>
      <c r="N445" s="247"/>
      <c r="O445" s="247"/>
      <c r="P445" s="247"/>
      <c r="Q445" s="247"/>
      <c r="R445" s="247"/>
      <c r="S445" s="247"/>
      <c r="T445" s="248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49" t="s">
        <v>142</v>
      </c>
      <c r="AU445" s="249" t="s">
        <v>140</v>
      </c>
      <c r="AV445" s="14" t="s">
        <v>140</v>
      </c>
      <c r="AW445" s="14" t="s">
        <v>32</v>
      </c>
      <c r="AX445" s="14" t="s">
        <v>76</v>
      </c>
      <c r="AY445" s="249" t="s">
        <v>132</v>
      </c>
    </row>
    <row r="446" s="15" customFormat="1">
      <c r="A446" s="15"/>
      <c r="B446" s="250"/>
      <c r="C446" s="251"/>
      <c r="D446" s="230" t="s">
        <v>142</v>
      </c>
      <c r="E446" s="252" t="s">
        <v>1</v>
      </c>
      <c r="F446" s="253" t="s">
        <v>145</v>
      </c>
      <c r="G446" s="251"/>
      <c r="H446" s="254">
        <v>127.86</v>
      </c>
      <c r="I446" s="255"/>
      <c r="J446" s="251"/>
      <c r="K446" s="251"/>
      <c r="L446" s="256"/>
      <c r="M446" s="257"/>
      <c r="N446" s="258"/>
      <c r="O446" s="258"/>
      <c r="P446" s="258"/>
      <c r="Q446" s="258"/>
      <c r="R446" s="258"/>
      <c r="S446" s="258"/>
      <c r="T446" s="259"/>
      <c r="U446" s="15"/>
      <c r="V446" s="15"/>
      <c r="W446" s="15"/>
      <c r="X446" s="15"/>
      <c r="Y446" s="15"/>
      <c r="Z446" s="15"/>
      <c r="AA446" s="15"/>
      <c r="AB446" s="15"/>
      <c r="AC446" s="15"/>
      <c r="AD446" s="15"/>
      <c r="AE446" s="15"/>
      <c r="AT446" s="260" t="s">
        <v>142</v>
      </c>
      <c r="AU446" s="260" t="s">
        <v>140</v>
      </c>
      <c r="AV446" s="15" t="s">
        <v>139</v>
      </c>
      <c r="AW446" s="15" t="s">
        <v>32</v>
      </c>
      <c r="AX446" s="15" t="s">
        <v>84</v>
      </c>
      <c r="AY446" s="260" t="s">
        <v>132</v>
      </c>
    </row>
    <row r="447" s="12" customFormat="1" ht="22.8" customHeight="1">
      <c r="A447" s="12"/>
      <c r="B447" s="199"/>
      <c r="C447" s="200"/>
      <c r="D447" s="201" t="s">
        <v>75</v>
      </c>
      <c r="E447" s="213" t="s">
        <v>662</v>
      </c>
      <c r="F447" s="213" t="s">
        <v>663</v>
      </c>
      <c r="G447" s="200"/>
      <c r="H447" s="200"/>
      <c r="I447" s="203"/>
      <c r="J447" s="214">
        <f>BK447</f>
        <v>0</v>
      </c>
      <c r="K447" s="200"/>
      <c r="L447" s="205"/>
      <c r="M447" s="206"/>
      <c r="N447" s="207"/>
      <c r="O447" s="207"/>
      <c r="P447" s="208">
        <f>SUM(P448:P459)</f>
        <v>0</v>
      </c>
      <c r="Q447" s="207"/>
      <c r="R447" s="208">
        <f>SUM(R448:R459)</f>
        <v>0.51144000000000001</v>
      </c>
      <c r="S447" s="207"/>
      <c r="T447" s="209">
        <f>SUM(T448:T459)</f>
        <v>4.4751000000000003</v>
      </c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R447" s="210" t="s">
        <v>140</v>
      </c>
      <c r="AT447" s="211" t="s">
        <v>75</v>
      </c>
      <c r="AU447" s="211" t="s">
        <v>84</v>
      </c>
      <c r="AY447" s="210" t="s">
        <v>132</v>
      </c>
      <c r="BK447" s="212">
        <f>SUM(BK448:BK459)</f>
        <v>0</v>
      </c>
    </row>
    <row r="448" s="2" customFormat="1" ht="44.25" customHeight="1">
      <c r="A448" s="39"/>
      <c r="B448" s="40"/>
      <c r="C448" s="215" t="s">
        <v>664</v>
      </c>
      <c r="D448" s="215" t="s">
        <v>134</v>
      </c>
      <c r="E448" s="216" t="s">
        <v>665</v>
      </c>
      <c r="F448" s="217" t="s">
        <v>666</v>
      </c>
      <c r="G448" s="218" t="s">
        <v>148</v>
      </c>
      <c r="H448" s="219">
        <v>25.571999999999999</v>
      </c>
      <c r="I448" s="220"/>
      <c r="J448" s="221">
        <f>ROUND(I448*H448,2)</f>
        <v>0</v>
      </c>
      <c r="K448" s="217" t="s">
        <v>138</v>
      </c>
      <c r="L448" s="45"/>
      <c r="M448" s="222" t="s">
        <v>1</v>
      </c>
      <c r="N448" s="223" t="s">
        <v>42</v>
      </c>
      <c r="O448" s="92"/>
      <c r="P448" s="224">
        <f>O448*H448</f>
        <v>0</v>
      </c>
      <c r="Q448" s="224">
        <v>0.02</v>
      </c>
      <c r="R448" s="224">
        <f>Q448*H448</f>
        <v>0.51144000000000001</v>
      </c>
      <c r="S448" s="224">
        <v>0</v>
      </c>
      <c r="T448" s="225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26" t="s">
        <v>226</v>
      </c>
      <c r="AT448" s="226" t="s">
        <v>134</v>
      </c>
      <c r="AU448" s="226" t="s">
        <v>140</v>
      </c>
      <c r="AY448" s="18" t="s">
        <v>132</v>
      </c>
      <c r="BE448" s="227">
        <f>IF(N448="základní",J448,0)</f>
        <v>0</v>
      </c>
      <c r="BF448" s="227">
        <f>IF(N448="snížená",J448,0)</f>
        <v>0</v>
      </c>
      <c r="BG448" s="227">
        <f>IF(N448="zákl. přenesená",J448,0)</f>
        <v>0</v>
      </c>
      <c r="BH448" s="227">
        <f>IF(N448="sníž. přenesená",J448,0)</f>
        <v>0</v>
      </c>
      <c r="BI448" s="227">
        <f>IF(N448="nulová",J448,0)</f>
        <v>0</v>
      </c>
      <c r="BJ448" s="18" t="s">
        <v>140</v>
      </c>
      <c r="BK448" s="227">
        <f>ROUND(I448*H448,2)</f>
        <v>0</v>
      </c>
      <c r="BL448" s="18" t="s">
        <v>226</v>
      </c>
      <c r="BM448" s="226" t="s">
        <v>667</v>
      </c>
    </row>
    <row r="449" s="14" customFormat="1">
      <c r="A449" s="14"/>
      <c r="B449" s="239"/>
      <c r="C449" s="240"/>
      <c r="D449" s="230" t="s">
        <v>142</v>
      </c>
      <c r="E449" s="241" t="s">
        <v>1</v>
      </c>
      <c r="F449" s="242" t="s">
        <v>668</v>
      </c>
      <c r="G449" s="240"/>
      <c r="H449" s="243">
        <v>25.571999999999999</v>
      </c>
      <c r="I449" s="244"/>
      <c r="J449" s="240"/>
      <c r="K449" s="240"/>
      <c r="L449" s="245"/>
      <c r="M449" s="246"/>
      <c r="N449" s="247"/>
      <c r="O449" s="247"/>
      <c r="P449" s="247"/>
      <c r="Q449" s="247"/>
      <c r="R449" s="247"/>
      <c r="S449" s="247"/>
      <c r="T449" s="248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49" t="s">
        <v>142</v>
      </c>
      <c r="AU449" s="249" t="s">
        <v>140</v>
      </c>
      <c r="AV449" s="14" t="s">
        <v>140</v>
      </c>
      <c r="AW449" s="14" t="s">
        <v>32</v>
      </c>
      <c r="AX449" s="14" t="s">
        <v>76</v>
      </c>
      <c r="AY449" s="249" t="s">
        <v>132</v>
      </c>
    </row>
    <row r="450" s="15" customFormat="1">
      <c r="A450" s="15"/>
      <c r="B450" s="250"/>
      <c r="C450" s="251"/>
      <c r="D450" s="230" t="s">
        <v>142</v>
      </c>
      <c r="E450" s="252" t="s">
        <v>1</v>
      </c>
      <c r="F450" s="253" t="s">
        <v>145</v>
      </c>
      <c r="G450" s="251"/>
      <c r="H450" s="254">
        <v>25.571999999999999</v>
      </c>
      <c r="I450" s="255"/>
      <c r="J450" s="251"/>
      <c r="K450" s="251"/>
      <c r="L450" s="256"/>
      <c r="M450" s="257"/>
      <c r="N450" s="258"/>
      <c r="O450" s="258"/>
      <c r="P450" s="258"/>
      <c r="Q450" s="258"/>
      <c r="R450" s="258"/>
      <c r="S450" s="258"/>
      <c r="T450" s="259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T450" s="260" t="s">
        <v>142</v>
      </c>
      <c r="AU450" s="260" t="s">
        <v>140</v>
      </c>
      <c r="AV450" s="15" t="s">
        <v>139</v>
      </c>
      <c r="AW450" s="15" t="s">
        <v>32</v>
      </c>
      <c r="AX450" s="15" t="s">
        <v>84</v>
      </c>
      <c r="AY450" s="260" t="s">
        <v>132</v>
      </c>
    </row>
    <row r="451" s="2" customFormat="1" ht="55.5" customHeight="1">
      <c r="A451" s="39"/>
      <c r="B451" s="40"/>
      <c r="C451" s="215" t="s">
        <v>669</v>
      </c>
      <c r="D451" s="215" t="s">
        <v>134</v>
      </c>
      <c r="E451" s="216" t="s">
        <v>670</v>
      </c>
      <c r="F451" s="217" t="s">
        <v>671</v>
      </c>
      <c r="G451" s="218" t="s">
        <v>137</v>
      </c>
      <c r="H451" s="219">
        <v>127.86</v>
      </c>
      <c r="I451" s="220"/>
      <c r="J451" s="221">
        <f>ROUND(I451*H451,2)</f>
        <v>0</v>
      </c>
      <c r="K451" s="217" t="s">
        <v>138</v>
      </c>
      <c r="L451" s="45"/>
      <c r="M451" s="222" t="s">
        <v>1</v>
      </c>
      <c r="N451" s="223" t="s">
        <v>42</v>
      </c>
      <c r="O451" s="92"/>
      <c r="P451" s="224">
        <f>O451*H451</f>
        <v>0</v>
      </c>
      <c r="Q451" s="224">
        <v>0</v>
      </c>
      <c r="R451" s="224">
        <f>Q451*H451</f>
        <v>0</v>
      </c>
      <c r="S451" s="224">
        <v>0.035000000000000003</v>
      </c>
      <c r="T451" s="225">
        <f>S451*H451</f>
        <v>4.4751000000000003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26" t="s">
        <v>226</v>
      </c>
      <c r="AT451" s="226" t="s">
        <v>134</v>
      </c>
      <c r="AU451" s="226" t="s">
        <v>140</v>
      </c>
      <c r="AY451" s="18" t="s">
        <v>132</v>
      </c>
      <c r="BE451" s="227">
        <f>IF(N451="základní",J451,0)</f>
        <v>0</v>
      </c>
      <c r="BF451" s="227">
        <f>IF(N451="snížená",J451,0)</f>
        <v>0</v>
      </c>
      <c r="BG451" s="227">
        <f>IF(N451="zákl. přenesená",J451,0)</f>
        <v>0</v>
      </c>
      <c r="BH451" s="227">
        <f>IF(N451="sníž. přenesená",J451,0)</f>
        <v>0</v>
      </c>
      <c r="BI451" s="227">
        <f>IF(N451="nulová",J451,0)</f>
        <v>0</v>
      </c>
      <c r="BJ451" s="18" t="s">
        <v>140</v>
      </c>
      <c r="BK451" s="227">
        <f>ROUND(I451*H451,2)</f>
        <v>0</v>
      </c>
      <c r="BL451" s="18" t="s">
        <v>226</v>
      </c>
      <c r="BM451" s="226" t="s">
        <v>672</v>
      </c>
    </row>
    <row r="452" s="13" customFormat="1">
      <c r="A452" s="13"/>
      <c r="B452" s="228"/>
      <c r="C452" s="229"/>
      <c r="D452" s="230" t="s">
        <v>142</v>
      </c>
      <c r="E452" s="231" t="s">
        <v>1</v>
      </c>
      <c r="F452" s="232" t="s">
        <v>673</v>
      </c>
      <c r="G452" s="229"/>
      <c r="H452" s="231" t="s">
        <v>1</v>
      </c>
      <c r="I452" s="233"/>
      <c r="J452" s="229"/>
      <c r="K452" s="229"/>
      <c r="L452" s="234"/>
      <c r="M452" s="235"/>
      <c r="N452" s="236"/>
      <c r="O452" s="236"/>
      <c r="P452" s="236"/>
      <c r="Q452" s="236"/>
      <c r="R452" s="236"/>
      <c r="S452" s="236"/>
      <c r="T452" s="237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38" t="s">
        <v>142</v>
      </c>
      <c r="AU452" s="238" t="s">
        <v>140</v>
      </c>
      <c r="AV452" s="13" t="s">
        <v>84</v>
      </c>
      <c r="AW452" s="13" t="s">
        <v>32</v>
      </c>
      <c r="AX452" s="13" t="s">
        <v>76</v>
      </c>
      <c r="AY452" s="238" t="s">
        <v>132</v>
      </c>
    </row>
    <row r="453" s="14" customFormat="1">
      <c r="A453" s="14"/>
      <c r="B453" s="239"/>
      <c r="C453" s="240"/>
      <c r="D453" s="230" t="s">
        <v>142</v>
      </c>
      <c r="E453" s="241" t="s">
        <v>1</v>
      </c>
      <c r="F453" s="242" t="s">
        <v>661</v>
      </c>
      <c r="G453" s="240"/>
      <c r="H453" s="243">
        <v>127.86</v>
      </c>
      <c r="I453" s="244"/>
      <c r="J453" s="240"/>
      <c r="K453" s="240"/>
      <c r="L453" s="245"/>
      <c r="M453" s="246"/>
      <c r="N453" s="247"/>
      <c r="O453" s="247"/>
      <c r="P453" s="247"/>
      <c r="Q453" s="247"/>
      <c r="R453" s="247"/>
      <c r="S453" s="247"/>
      <c r="T453" s="248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49" t="s">
        <v>142</v>
      </c>
      <c r="AU453" s="249" t="s">
        <v>140</v>
      </c>
      <c r="AV453" s="14" t="s">
        <v>140</v>
      </c>
      <c r="AW453" s="14" t="s">
        <v>32</v>
      </c>
      <c r="AX453" s="14" t="s">
        <v>76</v>
      </c>
      <c r="AY453" s="249" t="s">
        <v>132</v>
      </c>
    </row>
    <row r="454" s="15" customFormat="1">
      <c r="A454" s="15"/>
      <c r="B454" s="250"/>
      <c r="C454" s="251"/>
      <c r="D454" s="230" t="s">
        <v>142</v>
      </c>
      <c r="E454" s="252" t="s">
        <v>1</v>
      </c>
      <c r="F454" s="253" t="s">
        <v>145</v>
      </c>
      <c r="G454" s="251"/>
      <c r="H454" s="254">
        <v>127.86</v>
      </c>
      <c r="I454" s="255"/>
      <c r="J454" s="251"/>
      <c r="K454" s="251"/>
      <c r="L454" s="256"/>
      <c r="M454" s="257"/>
      <c r="N454" s="258"/>
      <c r="O454" s="258"/>
      <c r="P454" s="258"/>
      <c r="Q454" s="258"/>
      <c r="R454" s="258"/>
      <c r="S454" s="258"/>
      <c r="T454" s="259"/>
      <c r="U454" s="15"/>
      <c r="V454" s="15"/>
      <c r="W454" s="15"/>
      <c r="X454" s="15"/>
      <c r="Y454" s="15"/>
      <c r="Z454" s="15"/>
      <c r="AA454" s="15"/>
      <c r="AB454" s="15"/>
      <c r="AC454" s="15"/>
      <c r="AD454" s="15"/>
      <c r="AE454" s="15"/>
      <c r="AT454" s="260" t="s">
        <v>142</v>
      </c>
      <c r="AU454" s="260" t="s">
        <v>140</v>
      </c>
      <c r="AV454" s="15" t="s">
        <v>139</v>
      </c>
      <c r="AW454" s="15" t="s">
        <v>32</v>
      </c>
      <c r="AX454" s="15" t="s">
        <v>84</v>
      </c>
      <c r="AY454" s="260" t="s">
        <v>132</v>
      </c>
    </row>
    <row r="455" s="2" customFormat="1" ht="37.8" customHeight="1">
      <c r="A455" s="39"/>
      <c r="B455" s="40"/>
      <c r="C455" s="215" t="s">
        <v>674</v>
      </c>
      <c r="D455" s="215" t="s">
        <v>134</v>
      </c>
      <c r="E455" s="216" t="s">
        <v>675</v>
      </c>
      <c r="F455" s="217" t="s">
        <v>676</v>
      </c>
      <c r="G455" s="218" t="s">
        <v>137</v>
      </c>
      <c r="H455" s="219">
        <v>63.93</v>
      </c>
      <c r="I455" s="220"/>
      <c r="J455" s="221">
        <f>ROUND(I455*H455,2)</f>
        <v>0</v>
      </c>
      <c r="K455" s="217" t="s">
        <v>138</v>
      </c>
      <c r="L455" s="45"/>
      <c r="M455" s="222" t="s">
        <v>1</v>
      </c>
      <c r="N455" s="223" t="s">
        <v>42</v>
      </c>
      <c r="O455" s="92"/>
      <c r="P455" s="224">
        <f>O455*H455</f>
        <v>0</v>
      </c>
      <c r="Q455" s="224">
        <v>0</v>
      </c>
      <c r="R455" s="224">
        <f>Q455*H455</f>
        <v>0</v>
      </c>
      <c r="S455" s="224">
        <v>0</v>
      </c>
      <c r="T455" s="225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26" t="s">
        <v>226</v>
      </c>
      <c r="AT455" s="226" t="s">
        <v>134</v>
      </c>
      <c r="AU455" s="226" t="s">
        <v>140</v>
      </c>
      <c r="AY455" s="18" t="s">
        <v>132</v>
      </c>
      <c r="BE455" s="227">
        <f>IF(N455="základní",J455,0)</f>
        <v>0</v>
      </c>
      <c r="BF455" s="227">
        <f>IF(N455="snížená",J455,0)</f>
        <v>0</v>
      </c>
      <c r="BG455" s="227">
        <f>IF(N455="zákl. přenesená",J455,0)</f>
        <v>0</v>
      </c>
      <c r="BH455" s="227">
        <f>IF(N455="sníž. přenesená",J455,0)</f>
        <v>0</v>
      </c>
      <c r="BI455" s="227">
        <f>IF(N455="nulová",J455,0)</f>
        <v>0</v>
      </c>
      <c r="BJ455" s="18" t="s">
        <v>140</v>
      </c>
      <c r="BK455" s="227">
        <f>ROUND(I455*H455,2)</f>
        <v>0</v>
      </c>
      <c r="BL455" s="18" t="s">
        <v>226</v>
      </c>
      <c r="BM455" s="226" t="s">
        <v>677</v>
      </c>
    </row>
    <row r="456" s="13" customFormat="1">
      <c r="A456" s="13"/>
      <c r="B456" s="228"/>
      <c r="C456" s="229"/>
      <c r="D456" s="230" t="s">
        <v>142</v>
      </c>
      <c r="E456" s="231" t="s">
        <v>1</v>
      </c>
      <c r="F456" s="232" t="s">
        <v>678</v>
      </c>
      <c r="G456" s="229"/>
      <c r="H456" s="231" t="s">
        <v>1</v>
      </c>
      <c r="I456" s="233"/>
      <c r="J456" s="229"/>
      <c r="K456" s="229"/>
      <c r="L456" s="234"/>
      <c r="M456" s="235"/>
      <c r="N456" s="236"/>
      <c r="O456" s="236"/>
      <c r="P456" s="236"/>
      <c r="Q456" s="236"/>
      <c r="R456" s="236"/>
      <c r="S456" s="236"/>
      <c r="T456" s="237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38" t="s">
        <v>142</v>
      </c>
      <c r="AU456" s="238" t="s">
        <v>140</v>
      </c>
      <c r="AV456" s="13" t="s">
        <v>84</v>
      </c>
      <c r="AW456" s="13" t="s">
        <v>32</v>
      </c>
      <c r="AX456" s="13" t="s">
        <v>76</v>
      </c>
      <c r="AY456" s="238" t="s">
        <v>132</v>
      </c>
    </row>
    <row r="457" s="14" customFormat="1">
      <c r="A457" s="14"/>
      <c r="B457" s="239"/>
      <c r="C457" s="240"/>
      <c r="D457" s="230" t="s">
        <v>142</v>
      </c>
      <c r="E457" s="241" t="s">
        <v>1</v>
      </c>
      <c r="F457" s="242" t="s">
        <v>679</v>
      </c>
      <c r="G457" s="240"/>
      <c r="H457" s="243">
        <v>63.93</v>
      </c>
      <c r="I457" s="244"/>
      <c r="J457" s="240"/>
      <c r="K457" s="240"/>
      <c r="L457" s="245"/>
      <c r="M457" s="246"/>
      <c r="N457" s="247"/>
      <c r="O457" s="247"/>
      <c r="P457" s="247"/>
      <c r="Q457" s="247"/>
      <c r="R457" s="247"/>
      <c r="S457" s="247"/>
      <c r="T457" s="248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49" t="s">
        <v>142</v>
      </c>
      <c r="AU457" s="249" t="s">
        <v>140</v>
      </c>
      <c r="AV457" s="14" t="s">
        <v>140</v>
      </c>
      <c r="AW457" s="14" t="s">
        <v>32</v>
      </c>
      <c r="AX457" s="14" t="s">
        <v>76</v>
      </c>
      <c r="AY457" s="249" t="s">
        <v>132</v>
      </c>
    </row>
    <row r="458" s="15" customFormat="1">
      <c r="A458" s="15"/>
      <c r="B458" s="250"/>
      <c r="C458" s="251"/>
      <c r="D458" s="230" t="s">
        <v>142</v>
      </c>
      <c r="E458" s="252" t="s">
        <v>1</v>
      </c>
      <c r="F458" s="253" t="s">
        <v>145</v>
      </c>
      <c r="G458" s="251"/>
      <c r="H458" s="254">
        <v>63.93</v>
      </c>
      <c r="I458" s="255"/>
      <c r="J458" s="251"/>
      <c r="K458" s="251"/>
      <c r="L458" s="256"/>
      <c r="M458" s="257"/>
      <c r="N458" s="258"/>
      <c r="O458" s="258"/>
      <c r="P458" s="258"/>
      <c r="Q458" s="258"/>
      <c r="R458" s="258"/>
      <c r="S458" s="258"/>
      <c r="T458" s="259"/>
      <c r="U458" s="15"/>
      <c r="V458" s="15"/>
      <c r="W458" s="15"/>
      <c r="X458" s="15"/>
      <c r="Y458" s="15"/>
      <c r="Z458" s="15"/>
      <c r="AA458" s="15"/>
      <c r="AB458" s="15"/>
      <c r="AC458" s="15"/>
      <c r="AD458" s="15"/>
      <c r="AE458" s="15"/>
      <c r="AT458" s="260" t="s">
        <v>142</v>
      </c>
      <c r="AU458" s="260" t="s">
        <v>140</v>
      </c>
      <c r="AV458" s="15" t="s">
        <v>139</v>
      </c>
      <c r="AW458" s="15" t="s">
        <v>32</v>
      </c>
      <c r="AX458" s="15" t="s">
        <v>84</v>
      </c>
      <c r="AY458" s="260" t="s">
        <v>132</v>
      </c>
    </row>
    <row r="459" s="2" customFormat="1" ht="55.5" customHeight="1">
      <c r="A459" s="39"/>
      <c r="B459" s="40"/>
      <c r="C459" s="215" t="s">
        <v>680</v>
      </c>
      <c r="D459" s="215" t="s">
        <v>134</v>
      </c>
      <c r="E459" s="216" t="s">
        <v>681</v>
      </c>
      <c r="F459" s="217" t="s">
        <v>682</v>
      </c>
      <c r="G459" s="218" t="s">
        <v>179</v>
      </c>
      <c r="H459" s="219">
        <v>0.51100000000000001</v>
      </c>
      <c r="I459" s="220"/>
      <c r="J459" s="221">
        <f>ROUND(I459*H459,2)</f>
        <v>0</v>
      </c>
      <c r="K459" s="217" t="s">
        <v>138</v>
      </c>
      <c r="L459" s="45"/>
      <c r="M459" s="222" t="s">
        <v>1</v>
      </c>
      <c r="N459" s="223" t="s">
        <v>42</v>
      </c>
      <c r="O459" s="92"/>
      <c r="P459" s="224">
        <f>O459*H459</f>
        <v>0</v>
      </c>
      <c r="Q459" s="224">
        <v>0</v>
      </c>
      <c r="R459" s="224">
        <f>Q459*H459</f>
        <v>0</v>
      </c>
      <c r="S459" s="224">
        <v>0</v>
      </c>
      <c r="T459" s="225">
        <f>S459*H459</f>
        <v>0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26" t="s">
        <v>226</v>
      </c>
      <c r="AT459" s="226" t="s">
        <v>134</v>
      </c>
      <c r="AU459" s="226" t="s">
        <v>140</v>
      </c>
      <c r="AY459" s="18" t="s">
        <v>132</v>
      </c>
      <c r="BE459" s="227">
        <f>IF(N459="základní",J459,0)</f>
        <v>0</v>
      </c>
      <c r="BF459" s="227">
        <f>IF(N459="snížená",J459,0)</f>
        <v>0</v>
      </c>
      <c r="BG459" s="227">
        <f>IF(N459="zákl. přenesená",J459,0)</f>
        <v>0</v>
      </c>
      <c r="BH459" s="227">
        <f>IF(N459="sníž. přenesená",J459,0)</f>
        <v>0</v>
      </c>
      <c r="BI459" s="227">
        <f>IF(N459="nulová",J459,0)</f>
        <v>0</v>
      </c>
      <c r="BJ459" s="18" t="s">
        <v>140</v>
      </c>
      <c r="BK459" s="227">
        <f>ROUND(I459*H459,2)</f>
        <v>0</v>
      </c>
      <c r="BL459" s="18" t="s">
        <v>226</v>
      </c>
      <c r="BM459" s="226" t="s">
        <v>683</v>
      </c>
    </row>
    <row r="460" s="12" customFormat="1" ht="22.8" customHeight="1">
      <c r="A460" s="12"/>
      <c r="B460" s="199"/>
      <c r="C460" s="200"/>
      <c r="D460" s="201" t="s">
        <v>75</v>
      </c>
      <c r="E460" s="213" t="s">
        <v>684</v>
      </c>
      <c r="F460" s="213" t="s">
        <v>685</v>
      </c>
      <c r="G460" s="200"/>
      <c r="H460" s="200"/>
      <c r="I460" s="203"/>
      <c r="J460" s="214">
        <f>BK460</f>
        <v>0</v>
      </c>
      <c r="K460" s="200"/>
      <c r="L460" s="205"/>
      <c r="M460" s="206"/>
      <c r="N460" s="207"/>
      <c r="O460" s="207"/>
      <c r="P460" s="208">
        <f>SUM(P461:P465)</f>
        <v>0</v>
      </c>
      <c r="Q460" s="207"/>
      <c r="R460" s="208">
        <f>SUM(R461:R465)</f>
        <v>0.0089599999999999992</v>
      </c>
      <c r="S460" s="207"/>
      <c r="T460" s="209">
        <f>SUM(T461:T465)</f>
        <v>0.050340000000000003</v>
      </c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R460" s="210" t="s">
        <v>140</v>
      </c>
      <c r="AT460" s="211" t="s">
        <v>75</v>
      </c>
      <c r="AU460" s="211" t="s">
        <v>84</v>
      </c>
      <c r="AY460" s="210" t="s">
        <v>132</v>
      </c>
      <c r="BK460" s="212">
        <f>SUM(BK461:BK465)</f>
        <v>0</v>
      </c>
    </row>
    <row r="461" s="2" customFormat="1" ht="24.15" customHeight="1">
      <c r="A461" s="39"/>
      <c r="B461" s="40"/>
      <c r="C461" s="215" t="s">
        <v>686</v>
      </c>
      <c r="D461" s="215" t="s">
        <v>134</v>
      </c>
      <c r="E461" s="216" t="s">
        <v>687</v>
      </c>
      <c r="F461" s="217" t="s">
        <v>688</v>
      </c>
      <c r="G461" s="218" t="s">
        <v>312</v>
      </c>
      <c r="H461" s="219">
        <v>2</v>
      </c>
      <c r="I461" s="220"/>
      <c r="J461" s="221">
        <f>ROUND(I461*H461,2)</f>
        <v>0</v>
      </c>
      <c r="K461" s="217" t="s">
        <v>138</v>
      </c>
      <c r="L461" s="45"/>
      <c r="M461" s="222" t="s">
        <v>1</v>
      </c>
      <c r="N461" s="223" t="s">
        <v>42</v>
      </c>
      <c r="O461" s="92"/>
      <c r="P461" s="224">
        <f>O461*H461</f>
        <v>0</v>
      </c>
      <c r="Q461" s="224">
        <v>0.0011199999999999999</v>
      </c>
      <c r="R461" s="224">
        <f>Q461*H461</f>
        <v>0.0022399999999999998</v>
      </c>
      <c r="S461" s="224">
        <v>0</v>
      </c>
      <c r="T461" s="225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26" t="s">
        <v>226</v>
      </c>
      <c r="AT461" s="226" t="s">
        <v>134</v>
      </c>
      <c r="AU461" s="226" t="s">
        <v>140</v>
      </c>
      <c r="AY461" s="18" t="s">
        <v>132</v>
      </c>
      <c r="BE461" s="227">
        <f>IF(N461="základní",J461,0)</f>
        <v>0</v>
      </c>
      <c r="BF461" s="227">
        <f>IF(N461="snížená",J461,0)</f>
        <v>0</v>
      </c>
      <c r="BG461" s="227">
        <f>IF(N461="zákl. přenesená",J461,0)</f>
        <v>0</v>
      </c>
      <c r="BH461" s="227">
        <f>IF(N461="sníž. přenesená",J461,0)</f>
        <v>0</v>
      </c>
      <c r="BI461" s="227">
        <f>IF(N461="nulová",J461,0)</f>
        <v>0</v>
      </c>
      <c r="BJ461" s="18" t="s">
        <v>140</v>
      </c>
      <c r="BK461" s="227">
        <f>ROUND(I461*H461,2)</f>
        <v>0</v>
      </c>
      <c r="BL461" s="18" t="s">
        <v>226</v>
      </c>
      <c r="BM461" s="226" t="s">
        <v>689</v>
      </c>
    </row>
    <row r="462" s="2" customFormat="1" ht="16.5" customHeight="1">
      <c r="A462" s="39"/>
      <c r="B462" s="40"/>
      <c r="C462" s="215" t="s">
        <v>690</v>
      </c>
      <c r="D462" s="215" t="s">
        <v>134</v>
      </c>
      <c r="E462" s="216" t="s">
        <v>691</v>
      </c>
      <c r="F462" s="217" t="s">
        <v>692</v>
      </c>
      <c r="G462" s="218" t="s">
        <v>208</v>
      </c>
      <c r="H462" s="219">
        <v>2</v>
      </c>
      <c r="I462" s="220"/>
      <c r="J462" s="221">
        <f>ROUND(I462*H462,2)</f>
        <v>0</v>
      </c>
      <c r="K462" s="217" t="s">
        <v>138</v>
      </c>
      <c r="L462" s="45"/>
      <c r="M462" s="222" t="s">
        <v>1</v>
      </c>
      <c r="N462" s="223" t="s">
        <v>42</v>
      </c>
      <c r="O462" s="92"/>
      <c r="P462" s="224">
        <f>O462*H462</f>
        <v>0</v>
      </c>
      <c r="Q462" s="224">
        <v>0.0018600000000000001</v>
      </c>
      <c r="R462" s="224">
        <f>Q462*H462</f>
        <v>0.0037200000000000002</v>
      </c>
      <c r="S462" s="224">
        <v>0</v>
      </c>
      <c r="T462" s="225">
        <f>S462*H462</f>
        <v>0</v>
      </c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R462" s="226" t="s">
        <v>226</v>
      </c>
      <c r="AT462" s="226" t="s">
        <v>134</v>
      </c>
      <c r="AU462" s="226" t="s">
        <v>140</v>
      </c>
      <c r="AY462" s="18" t="s">
        <v>132</v>
      </c>
      <c r="BE462" s="227">
        <f>IF(N462="základní",J462,0)</f>
        <v>0</v>
      </c>
      <c r="BF462" s="227">
        <f>IF(N462="snížená",J462,0)</f>
        <v>0</v>
      </c>
      <c r="BG462" s="227">
        <f>IF(N462="zákl. přenesená",J462,0)</f>
        <v>0</v>
      </c>
      <c r="BH462" s="227">
        <f>IF(N462="sníž. přenesená",J462,0)</f>
        <v>0</v>
      </c>
      <c r="BI462" s="227">
        <f>IF(N462="nulová",J462,0)</f>
        <v>0</v>
      </c>
      <c r="BJ462" s="18" t="s">
        <v>140</v>
      </c>
      <c r="BK462" s="227">
        <f>ROUND(I462*H462,2)</f>
        <v>0</v>
      </c>
      <c r="BL462" s="18" t="s">
        <v>226</v>
      </c>
      <c r="BM462" s="226" t="s">
        <v>693</v>
      </c>
    </row>
    <row r="463" s="2" customFormat="1" ht="24.15" customHeight="1">
      <c r="A463" s="39"/>
      <c r="B463" s="40"/>
      <c r="C463" s="215" t="s">
        <v>694</v>
      </c>
      <c r="D463" s="215" t="s">
        <v>134</v>
      </c>
      <c r="E463" s="216" t="s">
        <v>695</v>
      </c>
      <c r="F463" s="217" t="s">
        <v>696</v>
      </c>
      <c r="G463" s="218" t="s">
        <v>312</v>
      </c>
      <c r="H463" s="219">
        <v>2</v>
      </c>
      <c r="I463" s="220"/>
      <c r="J463" s="221">
        <f>ROUND(I463*H463,2)</f>
        <v>0</v>
      </c>
      <c r="K463" s="217" t="s">
        <v>138</v>
      </c>
      <c r="L463" s="45"/>
      <c r="M463" s="222" t="s">
        <v>1</v>
      </c>
      <c r="N463" s="223" t="s">
        <v>42</v>
      </c>
      <c r="O463" s="92"/>
      <c r="P463" s="224">
        <f>O463*H463</f>
        <v>0</v>
      </c>
      <c r="Q463" s="224">
        <v>0.0015</v>
      </c>
      <c r="R463" s="224">
        <f>Q463*H463</f>
        <v>0.0030000000000000001</v>
      </c>
      <c r="S463" s="224">
        <v>0</v>
      </c>
      <c r="T463" s="225">
        <f>S463*H463</f>
        <v>0</v>
      </c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R463" s="226" t="s">
        <v>226</v>
      </c>
      <c r="AT463" s="226" t="s">
        <v>134</v>
      </c>
      <c r="AU463" s="226" t="s">
        <v>140</v>
      </c>
      <c r="AY463" s="18" t="s">
        <v>132</v>
      </c>
      <c r="BE463" s="227">
        <f>IF(N463="základní",J463,0)</f>
        <v>0</v>
      </c>
      <c r="BF463" s="227">
        <f>IF(N463="snížená",J463,0)</f>
        <v>0</v>
      </c>
      <c r="BG463" s="227">
        <f>IF(N463="zákl. přenesená",J463,0)</f>
        <v>0</v>
      </c>
      <c r="BH463" s="227">
        <f>IF(N463="sníž. přenesená",J463,0)</f>
        <v>0</v>
      </c>
      <c r="BI463" s="227">
        <f>IF(N463="nulová",J463,0)</f>
        <v>0</v>
      </c>
      <c r="BJ463" s="18" t="s">
        <v>140</v>
      </c>
      <c r="BK463" s="227">
        <f>ROUND(I463*H463,2)</f>
        <v>0</v>
      </c>
      <c r="BL463" s="18" t="s">
        <v>226</v>
      </c>
      <c r="BM463" s="226" t="s">
        <v>697</v>
      </c>
    </row>
    <row r="464" s="2" customFormat="1" ht="16.5" customHeight="1">
      <c r="A464" s="39"/>
      <c r="B464" s="40"/>
      <c r="C464" s="215" t="s">
        <v>698</v>
      </c>
      <c r="D464" s="215" t="s">
        <v>134</v>
      </c>
      <c r="E464" s="216" t="s">
        <v>699</v>
      </c>
      <c r="F464" s="217" t="s">
        <v>700</v>
      </c>
      <c r="G464" s="218" t="s">
        <v>312</v>
      </c>
      <c r="H464" s="219">
        <v>2</v>
      </c>
      <c r="I464" s="220"/>
      <c r="J464" s="221">
        <f>ROUND(I464*H464,2)</f>
        <v>0</v>
      </c>
      <c r="K464" s="217" t="s">
        <v>138</v>
      </c>
      <c r="L464" s="45"/>
      <c r="M464" s="222" t="s">
        <v>1</v>
      </c>
      <c r="N464" s="223" t="s">
        <v>42</v>
      </c>
      <c r="O464" s="92"/>
      <c r="P464" s="224">
        <f>O464*H464</f>
        <v>0</v>
      </c>
      <c r="Q464" s="224">
        <v>0</v>
      </c>
      <c r="R464" s="224">
        <f>Q464*H464</f>
        <v>0</v>
      </c>
      <c r="S464" s="224">
        <v>0.025170000000000001</v>
      </c>
      <c r="T464" s="225">
        <f>S464*H464</f>
        <v>0.050340000000000003</v>
      </c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226" t="s">
        <v>226</v>
      </c>
      <c r="AT464" s="226" t="s">
        <v>134</v>
      </c>
      <c r="AU464" s="226" t="s">
        <v>140</v>
      </c>
      <c r="AY464" s="18" t="s">
        <v>132</v>
      </c>
      <c r="BE464" s="227">
        <f>IF(N464="základní",J464,0)</f>
        <v>0</v>
      </c>
      <c r="BF464" s="227">
        <f>IF(N464="snížená",J464,0)</f>
        <v>0</v>
      </c>
      <c r="BG464" s="227">
        <f>IF(N464="zákl. přenesená",J464,0)</f>
        <v>0</v>
      </c>
      <c r="BH464" s="227">
        <f>IF(N464="sníž. přenesená",J464,0)</f>
        <v>0</v>
      </c>
      <c r="BI464" s="227">
        <f>IF(N464="nulová",J464,0)</f>
        <v>0</v>
      </c>
      <c r="BJ464" s="18" t="s">
        <v>140</v>
      </c>
      <c r="BK464" s="227">
        <f>ROUND(I464*H464,2)</f>
        <v>0</v>
      </c>
      <c r="BL464" s="18" t="s">
        <v>226</v>
      </c>
      <c r="BM464" s="226" t="s">
        <v>701</v>
      </c>
    </row>
    <row r="465" s="2" customFormat="1" ht="55.5" customHeight="1">
      <c r="A465" s="39"/>
      <c r="B465" s="40"/>
      <c r="C465" s="215" t="s">
        <v>702</v>
      </c>
      <c r="D465" s="215" t="s">
        <v>134</v>
      </c>
      <c r="E465" s="216" t="s">
        <v>703</v>
      </c>
      <c r="F465" s="217" t="s">
        <v>704</v>
      </c>
      <c r="G465" s="218" t="s">
        <v>179</v>
      </c>
      <c r="H465" s="219">
        <v>0.0089999999999999993</v>
      </c>
      <c r="I465" s="220"/>
      <c r="J465" s="221">
        <f>ROUND(I465*H465,2)</f>
        <v>0</v>
      </c>
      <c r="K465" s="217" t="s">
        <v>138</v>
      </c>
      <c r="L465" s="45"/>
      <c r="M465" s="222" t="s">
        <v>1</v>
      </c>
      <c r="N465" s="223" t="s">
        <v>42</v>
      </c>
      <c r="O465" s="92"/>
      <c r="P465" s="224">
        <f>O465*H465</f>
        <v>0</v>
      </c>
      <c r="Q465" s="224">
        <v>0</v>
      </c>
      <c r="R465" s="224">
        <f>Q465*H465</f>
        <v>0</v>
      </c>
      <c r="S465" s="224">
        <v>0</v>
      </c>
      <c r="T465" s="225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26" t="s">
        <v>226</v>
      </c>
      <c r="AT465" s="226" t="s">
        <v>134</v>
      </c>
      <c r="AU465" s="226" t="s">
        <v>140</v>
      </c>
      <c r="AY465" s="18" t="s">
        <v>132</v>
      </c>
      <c r="BE465" s="227">
        <f>IF(N465="základní",J465,0)</f>
        <v>0</v>
      </c>
      <c r="BF465" s="227">
        <f>IF(N465="snížená",J465,0)</f>
        <v>0</v>
      </c>
      <c r="BG465" s="227">
        <f>IF(N465="zákl. přenesená",J465,0)</f>
        <v>0</v>
      </c>
      <c r="BH465" s="227">
        <f>IF(N465="sníž. přenesená",J465,0)</f>
        <v>0</v>
      </c>
      <c r="BI465" s="227">
        <f>IF(N465="nulová",J465,0)</f>
        <v>0</v>
      </c>
      <c r="BJ465" s="18" t="s">
        <v>140</v>
      </c>
      <c r="BK465" s="227">
        <f>ROUND(I465*H465,2)</f>
        <v>0</v>
      </c>
      <c r="BL465" s="18" t="s">
        <v>226</v>
      </c>
      <c r="BM465" s="226" t="s">
        <v>705</v>
      </c>
    </row>
    <row r="466" s="12" customFormat="1" ht="22.8" customHeight="1">
      <c r="A466" s="12"/>
      <c r="B466" s="199"/>
      <c r="C466" s="200"/>
      <c r="D466" s="201" t="s">
        <v>75</v>
      </c>
      <c r="E466" s="213" t="s">
        <v>706</v>
      </c>
      <c r="F466" s="213" t="s">
        <v>707</v>
      </c>
      <c r="G466" s="200"/>
      <c r="H466" s="200"/>
      <c r="I466" s="203"/>
      <c r="J466" s="214">
        <f>BK466</f>
        <v>0</v>
      </c>
      <c r="K466" s="200"/>
      <c r="L466" s="205"/>
      <c r="M466" s="206"/>
      <c r="N466" s="207"/>
      <c r="O466" s="207"/>
      <c r="P466" s="208">
        <f>SUM(P467:P509)</f>
        <v>0</v>
      </c>
      <c r="Q466" s="207"/>
      <c r="R466" s="208">
        <f>SUM(R467:R509)</f>
        <v>0.29815999000000004</v>
      </c>
      <c r="S466" s="207"/>
      <c r="T466" s="209">
        <f>SUM(T467:T509)</f>
        <v>0.29374720000000004</v>
      </c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R466" s="210" t="s">
        <v>140</v>
      </c>
      <c r="AT466" s="211" t="s">
        <v>75</v>
      </c>
      <c r="AU466" s="211" t="s">
        <v>84</v>
      </c>
      <c r="AY466" s="210" t="s">
        <v>132</v>
      </c>
      <c r="BK466" s="212">
        <f>SUM(BK467:BK509)</f>
        <v>0</v>
      </c>
    </row>
    <row r="467" s="2" customFormat="1" ht="37.8" customHeight="1">
      <c r="A467" s="39"/>
      <c r="B467" s="40"/>
      <c r="C467" s="215" t="s">
        <v>708</v>
      </c>
      <c r="D467" s="215" t="s">
        <v>134</v>
      </c>
      <c r="E467" s="216" t="s">
        <v>709</v>
      </c>
      <c r="F467" s="217" t="s">
        <v>710</v>
      </c>
      <c r="G467" s="218" t="s">
        <v>148</v>
      </c>
      <c r="H467" s="219">
        <v>1.0309999999999999</v>
      </c>
      <c r="I467" s="220"/>
      <c r="J467" s="221">
        <f>ROUND(I467*H467,2)</f>
        <v>0</v>
      </c>
      <c r="K467" s="217" t="s">
        <v>138</v>
      </c>
      <c r="L467" s="45"/>
      <c r="M467" s="222" t="s">
        <v>1</v>
      </c>
      <c r="N467" s="223" t="s">
        <v>42</v>
      </c>
      <c r="O467" s="92"/>
      <c r="P467" s="224">
        <f>O467*H467</f>
        <v>0</v>
      </c>
      <c r="Q467" s="224">
        <v>0.00189</v>
      </c>
      <c r="R467" s="224">
        <f>Q467*H467</f>
        <v>0.0019485899999999998</v>
      </c>
      <c r="S467" s="224">
        <v>0</v>
      </c>
      <c r="T467" s="225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26" t="s">
        <v>226</v>
      </c>
      <c r="AT467" s="226" t="s">
        <v>134</v>
      </c>
      <c r="AU467" s="226" t="s">
        <v>140</v>
      </c>
      <c r="AY467" s="18" t="s">
        <v>132</v>
      </c>
      <c r="BE467" s="227">
        <f>IF(N467="základní",J467,0)</f>
        <v>0</v>
      </c>
      <c r="BF467" s="227">
        <f>IF(N467="snížená",J467,0)</f>
        <v>0</v>
      </c>
      <c r="BG467" s="227">
        <f>IF(N467="zákl. přenesená",J467,0)</f>
        <v>0</v>
      </c>
      <c r="BH467" s="227">
        <f>IF(N467="sníž. přenesená",J467,0)</f>
        <v>0</v>
      </c>
      <c r="BI467" s="227">
        <f>IF(N467="nulová",J467,0)</f>
        <v>0</v>
      </c>
      <c r="BJ467" s="18" t="s">
        <v>140</v>
      </c>
      <c r="BK467" s="227">
        <f>ROUND(I467*H467,2)</f>
        <v>0</v>
      </c>
      <c r="BL467" s="18" t="s">
        <v>226</v>
      </c>
      <c r="BM467" s="226" t="s">
        <v>711</v>
      </c>
    </row>
    <row r="468" s="14" customFormat="1">
      <c r="A468" s="14"/>
      <c r="B468" s="239"/>
      <c r="C468" s="240"/>
      <c r="D468" s="230" t="s">
        <v>142</v>
      </c>
      <c r="E468" s="241" t="s">
        <v>1</v>
      </c>
      <c r="F468" s="242" t="s">
        <v>712</v>
      </c>
      <c r="G468" s="240"/>
      <c r="H468" s="243">
        <v>1.0309999999999999</v>
      </c>
      <c r="I468" s="244"/>
      <c r="J468" s="240"/>
      <c r="K468" s="240"/>
      <c r="L468" s="245"/>
      <c r="M468" s="246"/>
      <c r="N468" s="247"/>
      <c r="O468" s="247"/>
      <c r="P468" s="247"/>
      <c r="Q468" s="247"/>
      <c r="R468" s="247"/>
      <c r="S468" s="247"/>
      <c r="T468" s="248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49" t="s">
        <v>142</v>
      </c>
      <c r="AU468" s="249" t="s">
        <v>140</v>
      </c>
      <c r="AV468" s="14" t="s">
        <v>140</v>
      </c>
      <c r="AW468" s="14" t="s">
        <v>32</v>
      </c>
      <c r="AX468" s="14" t="s">
        <v>76</v>
      </c>
      <c r="AY468" s="249" t="s">
        <v>132</v>
      </c>
    </row>
    <row r="469" s="15" customFormat="1">
      <c r="A469" s="15"/>
      <c r="B469" s="250"/>
      <c r="C469" s="251"/>
      <c r="D469" s="230" t="s">
        <v>142</v>
      </c>
      <c r="E469" s="252" t="s">
        <v>1</v>
      </c>
      <c r="F469" s="253" t="s">
        <v>145</v>
      </c>
      <c r="G469" s="251"/>
      <c r="H469" s="254">
        <v>1.0309999999999999</v>
      </c>
      <c r="I469" s="255"/>
      <c r="J469" s="251"/>
      <c r="K469" s="251"/>
      <c r="L469" s="256"/>
      <c r="M469" s="257"/>
      <c r="N469" s="258"/>
      <c r="O469" s="258"/>
      <c r="P469" s="258"/>
      <c r="Q469" s="258"/>
      <c r="R469" s="258"/>
      <c r="S469" s="258"/>
      <c r="T469" s="259"/>
      <c r="U469" s="15"/>
      <c r="V469" s="15"/>
      <c r="W469" s="15"/>
      <c r="X469" s="15"/>
      <c r="Y469" s="15"/>
      <c r="Z469" s="15"/>
      <c r="AA469" s="15"/>
      <c r="AB469" s="15"/>
      <c r="AC469" s="15"/>
      <c r="AD469" s="15"/>
      <c r="AE469" s="15"/>
      <c r="AT469" s="260" t="s">
        <v>142</v>
      </c>
      <c r="AU469" s="260" t="s">
        <v>140</v>
      </c>
      <c r="AV469" s="15" t="s">
        <v>139</v>
      </c>
      <c r="AW469" s="15" t="s">
        <v>32</v>
      </c>
      <c r="AX469" s="15" t="s">
        <v>84</v>
      </c>
      <c r="AY469" s="260" t="s">
        <v>132</v>
      </c>
    </row>
    <row r="470" s="2" customFormat="1" ht="16.5" customHeight="1">
      <c r="A470" s="39"/>
      <c r="B470" s="40"/>
      <c r="C470" s="215" t="s">
        <v>713</v>
      </c>
      <c r="D470" s="215" t="s">
        <v>134</v>
      </c>
      <c r="E470" s="216" t="s">
        <v>714</v>
      </c>
      <c r="F470" s="217" t="s">
        <v>715</v>
      </c>
      <c r="G470" s="218" t="s">
        <v>208</v>
      </c>
      <c r="H470" s="219">
        <v>78</v>
      </c>
      <c r="I470" s="220"/>
      <c r="J470" s="221">
        <f>ROUND(I470*H470,2)</f>
        <v>0</v>
      </c>
      <c r="K470" s="217" t="s">
        <v>138</v>
      </c>
      <c r="L470" s="45"/>
      <c r="M470" s="222" t="s">
        <v>1</v>
      </c>
      <c r="N470" s="223" t="s">
        <v>42</v>
      </c>
      <c r="O470" s="92"/>
      <c r="P470" s="224">
        <f>O470*H470</f>
        <v>0</v>
      </c>
      <c r="Q470" s="224">
        <v>3.0000000000000001E-05</v>
      </c>
      <c r="R470" s="224">
        <f>Q470*H470</f>
        <v>0.0023400000000000001</v>
      </c>
      <c r="S470" s="224">
        <v>0</v>
      </c>
      <c r="T470" s="225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26" t="s">
        <v>226</v>
      </c>
      <c r="AT470" s="226" t="s">
        <v>134</v>
      </c>
      <c r="AU470" s="226" t="s">
        <v>140</v>
      </c>
      <c r="AY470" s="18" t="s">
        <v>132</v>
      </c>
      <c r="BE470" s="227">
        <f>IF(N470="základní",J470,0)</f>
        <v>0</v>
      </c>
      <c r="BF470" s="227">
        <f>IF(N470="snížená",J470,0)</f>
        <v>0</v>
      </c>
      <c r="BG470" s="227">
        <f>IF(N470="zákl. přenesená",J470,0)</f>
        <v>0</v>
      </c>
      <c r="BH470" s="227">
        <f>IF(N470="sníž. přenesená",J470,0)</f>
        <v>0</v>
      </c>
      <c r="BI470" s="227">
        <f>IF(N470="nulová",J470,0)</f>
        <v>0</v>
      </c>
      <c r="BJ470" s="18" t="s">
        <v>140</v>
      </c>
      <c r="BK470" s="227">
        <f>ROUND(I470*H470,2)</f>
        <v>0</v>
      </c>
      <c r="BL470" s="18" t="s">
        <v>226</v>
      </c>
      <c r="BM470" s="226" t="s">
        <v>716</v>
      </c>
    </row>
    <row r="471" s="14" customFormat="1">
      <c r="A471" s="14"/>
      <c r="B471" s="239"/>
      <c r="C471" s="240"/>
      <c r="D471" s="230" t="s">
        <v>142</v>
      </c>
      <c r="E471" s="241" t="s">
        <v>1</v>
      </c>
      <c r="F471" s="242" t="s">
        <v>717</v>
      </c>
      <c r="G471" s="240"/>
      <c r="H471" s="243">
        <v>36</v>
      </c>
      <c r="I471" s="244"/>
      <c r="J471" s="240"/>
      <c r="K471" s="240"/>
      <c r="L471" s="245"/>
      <c r="M471" s="246"/>
      <c r="N471" s="247"/>
      <c r="O471" s="247"/>
      <c r="P471" s="247"/>
      <c r="Q471" s="247"/>
      <c r="R471" s="247"/>
      <c r="S471" s="247"/>
      <c r="T471" s="248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49" t="s">
        <v>142</v>
      </c>
      <c r="AU471" s="249" t="s">
        <v>140</v>
      </c>
      <c r="AV471" s="14" t="s">
        <v>140</v>
      </c>
      <c r="AW471" s="14" t="s">
        <v>32</v>
      </c>
      <c r="AX471" s="14" t="s">
        <v>76</v>
      </c>
      <c r="AY471" s="249" t="s">
        <v>132</v>
      </c>
    </row>
    <row r="472" s="14" customFormat="1">
      <c r="A472" s="14"/>
      <c r="B472" s="239"/>
      <c r="C472" s="240"/>
      <c r="D472" s="230" t="s">
        <v>142</v>
      </c>
      <c r="E472" s="241" t="s">
        <v>1</v>
      </c>
      <c r="F472" s="242" t="s">
        <v>718</v>
      </c>
      <c r="G472" s="240"/>
      <c r="H472" s="243">
        <v>42</v>
      </c>
      <c r="I472" s="244"/>
      <c r="J472" s="240"/>
      <c r="K472" s="240"/>
      <c r="L472" s="245"/>
      <c r="M472" s="246"/>
      <c r="N472" s="247"/>
      <c r="O472" s="247"/>
      <c r="P472" s="247"/>
      <c r="Q472" s="247"/>
      <c r="R472" s="247"/>
      <c r="S472" s="247"/>
      <c r="T472" s="248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49" t="s">
        <v>142</v>
      </c>
      <c r="AU472" s="249" t="s">
        <v>140</v>
      </c>
      <c r="AV472" s="14" t="s">
        <v>140</v>
      </c>
      <c r="AW472" s="14" t="s">
        <v>32</v>
      </c>
      <c r="AX472" s="14" t="s">
        <v>76</v>
      </c>
      <c r="AY472" s="249" t="s">
        <v>132</v>
      </c>
    </row>
    <row r="473" s="15" customFormat="1">
      <c r="A473" s="15"/>
      <c r="B473" s="250"/>
      <c r="C473" s="251"/>
      <c r="D473" s="230" t="s">
        <v>142</v>
      </c>
      <c r="E473" s="252" t="s">
        <v>1</v>
      </c>
      <c r="F473" s="253" t="s">
        <v>145</v>
      </c>
      <c r="G473" s="251"/>
      <c r="H473" s="254">
        <v>78</v>
      </c>
      <c r="I473" s="255"/>
      <c r="J473" s="251"/>
      <c r="K473" s="251"/>
      <c r="L473" s="256"/>
      <c r="M473" s="257"/>
      <c r="N473" s="258"/>
      <c r="O473" s="258"/>
      <c r="P473" s="258"/>
      <c r="Q473" s="258"/>
      <c r="R473" s="258"/>
      <c r="S473" s="258"/>
      <c r="T473" s="259"/>
      <c r="U473" s="15"/>
      <c r="V473" s="15"/>
      <c r="W473" s="15"/>
      <c r="X473" s="15"/>
      <c r="Y473" s="15"/>
      <c r="Z473" s="15"/>
      <c r="AA473" s="15"/>
      <c r="AB473" s="15"/>
      <c r="AC473" s="15"/>
      <c r="AD473" s="15"/>
      <c r="AE473" s="15"/>
      <c r="AT473" s="260" t="s">
        <v>142</v>
      </c>
      <c r="AU473" s="260" t="s">
        <v>140</v>
      </c>
      <c r="AV473" s="15" t="s">
        <v>139</v>
      </c>
      <c r="AW473" s="15" t="s">
        <v>32</v>
      </c>
      <c r="AX473" s="15" t="s">
        <v>84</v>
      </c>
      <c r="AY473" s="260" t="s">
        <v>132</v>
      </c>
    </row>
    <row r="474" s="2" customFormat="1" ht="16.5" customHeight="1">
      <c r="A474" s="39"/>
      <c r="B474" s="40"/>
      <c r="C474" s="261" t="s">
        <v>719</v>
      </c>
      <c r="D474" s="261" t="s">
        <v>231</v>
      </c>
      <c r="E474" s="262" t="s">
        <v>720</v>
      </c>
      <c r="F474" s="263" t="s">
        <v>721</v>
      </c>
      <c r="G474" s="264" t="s">
        <v>148</v>
      </c>
      <c r="H474" s="265">
        <v>0.095000000000000001</v>
      </c>
      <c r="I474" s="266"/>
      <c r="J474" s="267">
        <f>ROUND(I474*H474,2)</f>
        <v>0</v>
      </c>
      <c r="K474" s="263" t="s">
        <v>138</v>
      </c>
      <c r="L474" s="268"/>
      <c r="M474" s="269" t="s">
        <v>1</v>
      </c>
      <c r="N474" s="270" t="s">
        <v>42</v>
      </c>
      <c r="O474" s="92"/>
      <c r="P474" s="224">
        <f>O474*H474</f>
        <v>0</v>
      </c>
      <c r="Q474" s="224">
        <v>0.55000000000000004</v>
      </c>
      <c r="R474" s="224">
        <f>Q474*H474</f>
        <v>0.052250000000000005</v>
      </c>
      <c r="S474" s="224">
        <v>0</v>
      </c>
      <c r="T474" s="225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26" t="s">
        <v>325</v>
      </c>
      <c r="AT474" s="226" t="s">
        <v>231</v>
      </c>
      <c r="AU474" s="226" t="s">
        <v>140</v>
      </c>
      <c r="AY474" s="18" t="s">
        <v>132</v>
      </c>
      <c r="BE474" s="227">
        <f>IF(N474="základní",J474,0)</f>
        <v>0</v>
      </c>
      <c r="BF474" s="227">
        <f>IF(N474="snížená",J474,0)</f>
        <v>0</v>
      </c>
      <c r="BG474" s="227">
        <f>IF(N474="zákl. přenesená",J474,0)</f>
        <v>0</v>
      </c>
      <c r="BH474" s="227">
        <f>IF(N474="sníž. přenesená",J474,0)</f>
        <v>0</v>
      </c>
      <c r="BI474" s="227">
        <f>IF(N474="nulová",J474,0)</f>
        <v>0</v>
      </c>
      <c r="BJ474" s="18" t="s">
        <v>140</v>
      </c>
      <c r="BK474" s="227">
        <f>ROUND(I474*H474,2)</f>
        <v>0</v>
      </c>
      <c r="BL474" s="18" t="s">
        <v>226</v>
      </c>
      <c r="BM474" s="226" t="s">
        <v>722</v>
      </c>
    </row>
    <row r="475" s="14" customFormat="1">
      <c r="A475" s="14"/>
      <c r="B475" s="239"/>
      <c r="C475" s="240"/>
      <c r="D475" s="230" t="s">
        <v>142</v>
      </c>
      <c r="E475" s="241" t="s">
        <v>1</v>
      </c>
      <c r="F475" s="242" t="s">
        <v>723</v>
      </c>
      <c r="G475" s="240"/>
      <c r="H475" s="243">
        <v>0.095000000000000001</v>
      </c>
      <c r="I475" s="244"/>
      <c r="J475" s="240"/>
      <c r="K475" s="240"/>
      <c r="L475" s="245"/>
      <c r="M475" s="246"/>
      <c r="N475" s="247"/>
      <c r="O475" s="247"/>
      <c r="P475" s="247"/>
      <c r="Q475" s="247"/>
      <c r="R475" s="247"/>
      <c r="S475" s="247"/>
      <c r="T475" s="248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49" t="s">
        <v>142</v>
      </c>
      <c r="AU475" s="249" t="s">
        <v>140</v>
      </c>
      <c r="AV475" s="14" t="s">
        <v>140</v>
      </c>
      <c r="AW475" s="14" t="s">
        <v>32</v>
      </c>
      <c r="AX475" s="14" t="s">
        <v>76</v>
      </c>
      <c r="AY475" s="249" t="s">
        <v>132</v>
      </c>
    </row>
    <row r="476" s="15" customFormat="1">
      <c r="A476" s="15"/>
      <c r="B476" s="250"/>
      <c r="C476" s="251"/>
      <c r="D476" s="230" t="s">
        <v>142</v>
      </c>
      <c r="E476" s="252" t="s">
        <v>1</v>
      </c>
      <c r="F476" s="253" t="s">
        <v>145</v>
      </c>
      <c r="G476" s="251"/>
      <c r="H476" s="254">
        <v>0.095000000000000001</v>
      </c>
      <c r="I476" s="255"/>
      <c r="J476" s="251"/>
      <c r="K476" s="251"/>
      <c r="L476" s="256"/>
      <c r="M476" s="257"/>
      <c r="N476" s="258"/>
      <c r="O476" s="258"/>
      <c r="P476" s="258"/>
      <c r="Q476" s="258"/>
      <c r="R476" s="258"/>
      <c r="S476" s="258"/>
      <c r="T476" s="259"/>
      <c r="U476" s="15"/>
      <c r="V476" s="15"/>
      <c r="W476" s="15"/>
      <c r="X476" s="15"/>
      <c r="Y476" s="15"/>
      <c r="Z476" s="15"/>
      <c r="AA476" s="15"/>
      <c r="AB476" s="15"/>
      <c r="AC476" s="15"/>
      <c r="AD476" s="15"/>
      <c r="AE476" s="15"/>
      <c r="AT476" s="260" t="s">
        <v>142</v>
      </c>
      <c r="AU476" s="260" t="s">
        <v>140</v>
      </c>
      <c r="AV476" s="15" t="s">
        <v>139</v>
      </c>
      <c r="AW476" s="15" t="s">
        <v>32</v>
      </c>
      <c r="AX476" s="15" t="s">
        <v>84</v>
      </c>
      <c r="AY476" s="260" t="s">
        <v>132</v>
      </c>
    </row>
    <row r="477" s="2" customFormat="1" ht="24.15" customHeight="1">
      <c r="A477" s="39"/>
      <c r="B477" s="40"/>
      <c r="C477" s="261" t="s">
        <v>724</v>
      </c>
      <c r="D477" s="261" t="s">
        <v>231</v>
      </c>
      <c r="E477" s="262" t="s">
        <v>725</v>
      </c>
      <c r="F477" s="263" t="s">
        <v>726</v>
      </c>
      <c r="G477" s="264" t="s">
        <v>148</v>
      </c>
      <c r="H477" s="265">
        <v>0.111</v>
      </c>
      <c r="I477" s="266"/>
      <c r="J477" s="267">
        <f>ROUND(I477*H477,2)</f>
        <v>0</v>
      </c>
      <c r="K477" s="263" t="s">
        <v>138</v>
      </c>
      <c r="L477" s="268"/>
      <c r="M477" s="269" t="s">
        <v>1</v>
      </c>
      <c r="N477" s="270" t="s">
        <v>42</v>
      </c>
      <c r="O477" s="92"/>
      <c r="P477" s="224">
        <f>O477*H477</f>
        <v>0</v>
      </c>
      <c r="Q477" s="224">
        <v>0.55000000000000004</v>
      </c>
      <c r="R477" s="224">
        <f>Q477*H477</f>
        <v>0.061050000000000007</v>
      </c>
      <c r="S477" s="224">
        <v>0</v>
      </c>
      <c r="T477" s="225">
        <f>S477*H477</f>
        <v>0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26" t="s">
        <v>325</v>
      </c>
      <c r="AT477" s="226" t="s">
        <v>231</v>
      </c>
      <c r="AU477" s="226" t="s">
        <v>140</v>
      </c>
      <c r="AY477" s="18" t="s">
        <v>132</v>
      </c>
      <c r="BE477" s="227">
        <f>IF(N477="základní",J477,0)</f>
        <v>0</v>
      </c>
      <c r="BF477" s="227">
        <f>IF(N477="snížená",J477,0)</f>
        <v>0</v>
      </c>
      <c r="BG477" s="227">
        <f>IF(N477="zákl. přenesená",J477,0)</f>
        <v>0</v>
      </c>
      <c r="BH477" s="227">
        <f>IF(N477="sníž. přenesená",J477,0)</f>
        <v>0</v>
      </c>
      <c r="BI477" s="227">
        <f>IF(N477="nulová",J477,0)</f>
        <v>0</v>
      </c>
      <c r="BJ477" s="18" t="s">
        <v>140</v>
      </c>
      <c r="BK477" s="227">
        <f>ROUND(I477*H477,2)</f>
        <v>0</v>
      </c>
      <c r="BL477" s="18" t="s">
        <v>226</v>
      </c>
      <c r="BM477" s="226" t="s">
        <v>727</v>
      </c>
    </row>
    <row r="478" s="14" customFormat="1">
      <c r="A478" s="14"/>
      <c r="B478" s="239"/>
      <c r="C478" s="240"/>
      <c r="D478" s="230" t="s">
        <v>142</v>
      </c>
      <c r="E478" s="241" t="s">
        <v>1</v>
      </c>
      <c r="F478" s="242" t="s">
        <v>728</v>
      </c>
      <c r="G478" s="240"/>
      <c r="H478" s="243">
        <v>0.111</v>
      </c>
      <c r="I478" s="244"/>
      <c r="J478" s="240"/>
      <c r="K478" s="240"/>
      <c r="L478" s="245"/>
      <c r="M478" s="246"/>
      <c r="N478" s="247"/>
      <c r="O478" s="247"/>
      <c r="P478" s="247"/>
      <c r="Q478" s="247"/>
      <c r="R478" s="247"/>
      <c r="S478" s="247"/>
      <c r="T478" s="248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49" t="s">
        <v>142</v>
      </c>
      <c r="AU478" s="249" t="s">
        <v>140</v>
      </c>
      <c r="AV478" s="14" t="s">
        <v>140</v>
      </c>
      <c r="AW478" s="14" t="s">
        <v>32</v>
      </c>
      <c r="AX478" s="14" t="s">
        <v>76</v>
      </c>
      <c r="AY478" s="249" t="s">
        <v>132</v>
      </c>
    </row>
    <row r="479" s="15" customFormat="1">
      <c r="A479" s="15"/>
      <c r="B479" s="250"/>
      <c r="C479" s="251"/>
      <c r="D479" s="230" t="s">
        <v>142</v>
      </c>
      <c r="E479" s="252" t="s">
        <v>1</v>
      </c>
      <c r="F479" s="253" t="s">
        <v>145</v>
      </c>
      <c r="G479" s="251"/>
      <c r="H479" s="254">
        <v>0.111</v>
      </c>
      <c r="I479" s="255"/>
      <c r="J479" s="251"/>
      <c r="K479" s="251"/>
      <c r="L479" s="256"/>
      <c r="M479" s="257"/>
      <c r="N479" s="258"/>
      <c r="O479" s="258"/>
      <c r="P479" s="258"/>
      <c r="Q479" s="258"/>
      <c r="R479" s="258"/>
      <c r="S479" s="258"/>
      <c r="T479" s="259"/>
      <c r="U479" s="15"/>
      <c r="V479" s="15"/>
      <c r="W479" s="15"/>
      <c r="X479" s="15"/>
      <c r="Y479" s="15"/>
      <c r="Z479" s="15"/>
      <c r="AA479" s="15"/>
      <c r="AB479" s="15"/>
      <c r="AC479" s="15"/>
      <c r="AD479" s="15"/>
      <c r="AE479" s="15"/>
      <c r="AT479" s="260" t="s">
        <v>142</v>
      </c>
      <c r="AU479" s="260" t="s">
        <v>140</v>
      </c>
      <c r="AV479" s="15" t="s">
        <v>139</v>
      </c>
      <c r="AW479" s="15" t="s">
        <v>32</v>
      </c>
      <c r="AX479" s="15" t="s">
        <v>84</v>
      </c>
      <c r="AY479" s="260" t="s">
        <v>132</v>
      </c>
    </row>
    <row r="480" s="2" customFormat="1" ht="24.15" customHeight="1">
      <c r="A480" s="39"/>
      <c r="B480" s="40"/>
      <c r="C480" s="215" t="s">
        <v>729</v>
      </c>
      <c r="D480" s="215" t="s">
        <v>134</v>
      </c>
      <c r="E480" s="216" t="s">
        <v>730</v>
      </c>
      <c r="F480" s="217" t="s">
        <v>731</v>
      </c>
      <c r="G480" s="218" t="s">
        <v>137</v>
      </c>
      <c r="H480" s="219">
        <v>12.449999999999999</v>
      </c>
      <c r="I480" s="220"/>
      <c r="J480" s="221">
        <f>ROUND(I480*H480,2)</f>
        <v>0</v>
      </c>
      <c r="K480" s="217" t="s">
        <v>138</v>
      </c>
      <c r="L480" s="45"/>
      <c r="M480" s="222" t="s">
        <v>1</v>
      </c>
      <c r="N480" s="223" t="s">
        <v>42</v>
      </c>
      <c r="O480" s="92"/>
      <c r="P480" s="224">
        <f>O480*H480</f>
        <v>0</v>
      </c>
      <c r="Q480" s="224">
        <v>0.00018000000000000001</v>
      </c>
      <c r="R480" s="224">
        <f>Q480*H480</f>
        <v>0.0022409999999999999</v>
      </c>
      <c r="S480" s="224">
        <v>0</v>
      </c>
      <c r="T480" s="225">
        <f>S480*H480</f>
        <v>0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26" t="s">
        <v>226</v>
      </c>
      <c r="AT480" s="226" t="s">
        <v>134</v>
      </c>
      <c r="AU480" s="226" t="s">
        <v>140</v>
      </c>
      <c r="AY480" s="18" t="s">
        <v>132</v>
      </c>
      <c r="BE480" s="227">
        <f>IF(N480="základní",J480,0)</f>
        <v>0</v>
      </c>
      <c r="BF480" s="227">
        <f>IF(N480="snížená",J480,0)</f>
        <v>0</v>
      </c>
      <c r="BG480" s="227">
        <f>IF(N480="zákl. přenesená",J480,0)</f>
        <v>0</v>
      </c>
      <c r="BH480" s="227">
        <f>IF(N480="sníž. přenesená",J480,0)</f>
        <v>0</v>
      </c>
      <c r="BI480" s="227">
        <f>IF(N480="nulová",J480,0)</f>
        <v>0</v>
      </c>
      <c r="BJ480" s="18" t="s">
        <v>140</v>
      </c>
      <c r="BK480" s="227">
        <f>ROUND(I480*H480,2)</f>
        <v>0</v>
      </c>
      <c r="BL480" s="18" t="s">
        <v>226</v>
      </c>
      <c r="BM480" s="226" t="s">
        <v>732</v>
      </c>
    </row>
    <row r="481" s="14" customFormat="1">
      <c r="A481" s="14"/>
      <c r="B481" s="239"/>
      <c r="C481" s="240"/>
      <c r="D481" s="230" t="s">
        <v>142</v>
      </c>
      <c r="E481" s="241" t="s">
        <v>1</v>
      </c>
      <c r="F481" s="242" t="s">
        <v>733</v>
      </c>
      <c r="G481" s="240"/>
      <c r="H481" s="243">
        <v>12.449999999999999</v>
      </c>
      <c r="I481" s="244"/>
      <c r="J481" s="240"/>
      <c r="K481" s="240"/>
      <c r="L481" s="245"/>
      <c r="M481" s="246"/>
      <c r="N481" s="247"/>
      <c r="O481" s="247"/>
      <c r="P481" s="247"/>
      <c r="Q481" s="247"/>
      <c r="R481" s="247"/>
      <c r="S481" s="247"/>
      <c r="T481" s="248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49" t="s">
        <v>142</v>
      </c>
      <c r="AU481" s="249" t="s">
        <v>140</v>
      </c>
      <c r="AV481" s="14" t="s">
        <v>140</v>
      </c>
      <c r="AW481" s="14" t="s">
        <v>32</v>
      </c>
      <c r="AX481" s="14" t="s">
        <v>76</v>
      </c>
      <c r="AY481" s="249" t="s">
        <v>132</v>
      </c>
    </row>
    <row r="482" s="15" customFormat="1">
      <c r="A482" s="15"/>
      <c r="B482" s="250"/>
      <c r="C482" s="251"/>
      <c r="D482" s="230" t="s">
        <v>142</v>
      </c>
      <c r="E482" s="252" t="s">
        <v>1</v>
      </c>
      <c r="F482" s="253" t="s">
        <v>145</v>
      </c>
      <c r="G482" s="251"/>
      <c r="H482" s="254">
        <v>12.449999999999999</v>
      </c>
      <c r="I482" s="255"/>
      <c r="J482" s="251"/>
      <c r="K482" s="251"/>
      <c r="L482" s="256"/>
      <c r="M482" s="257"/>
      <c r="N482" s="258"/>
      <c r="O482" s="258"/>
      <c r="P482" s="258"/>
      <c r="Q482" s="258"/>
      <c r="R482" s="258"/>
      <c r="S482" s="258"/>
      <c r="T482" s="259"/>
      <c r="U482" s="15"/>
      <c r="V482" s="15"/>
      <c r="W482" s="15"/>
      <c r="X482" s="15"/>
      <c r="Y482" s="15"/>
      <c r="Z482" s="15"/>
      <c r="AA482" s="15"/>
      <c r="AB482" s="15"/>
      <c r="AC482" s="15"/>
      <c r="AD482" s="15"/>
      <c r="AE482" s="15"/>
      <c r="AT482" s="260" t="s">
        <v>142</v>
      </c>
      <c r="AU482" s="260" t="s">
        <v>140</v>
      </c>
      <c r="AV482" s="15" t="s">
        <v>139</v>
      </c>
      <c r="AW482" s="15" t="s">
        <v>32</v>
      </c>
      <c r="AX482" s="15" t="s">
        <v>84</v>
      </c>
      <c r="AY482" s="260" t="s">
        <v>132</v>
      </c>
    </row>
    <row r="483" s="2" customFormat="1" ht="24.15" customHeight="1">
      <c r="A483" s="39"/>
      <c r="B483" s="40"/>
      <c r="C483" s="215" t="s">
        <v>734</v>
      </c>
      <c r="D483" s="215" t="s">
        <v>134</v>
      </c>
      <c r="E483" s="216" t="s">
        <v>735</v>
      </c>
      <c r="F483" s="217" t="s">
        <v>736</v>
      </c>
      <c r="G483" s="218" t="s">
        <v>208</v>
      </c>
      <c r="H483" s="219">
        <v>60.200000000000003</v>
      </c>
      <c r="I483" s="220"/>
      <c r="J483" s="221">
        <f>ROUND(I483*H483,2)</f>
        <v>0</v>
      </c>
      <c r="K483" s="217" t="s">
        <v>138</v>
      </c>
      <c r="L483" s="45"/>
      <c r="M483" s="222" t="s">
        <v>1</v>
      </c>
      <c r="N483" s="223" t="s">
        <v>42</v>
      </c>
      <c r="O483" s="92"/>
      <c r="P483" s="224">
        <f>O483*H483</f>
        <v>0</v>
      </c>
      <c r="Q483" s="224">
        <v>1.0000000000000001E-05</v>
      </c>
      <c r="R483" s="224">
        <f>Q483*H483</f>
        <v>0.0006020000000000001</v>
      </c>
      <c r="S483" s="224">
        <v>0</v>
      </c>
      <c r="T483" s="225">
        <f>S483*H483</f>
        <v>0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26" t="s">
        <v>226</v>
      </c>
      <c r="AT483" s="226" t="s">
        <v>134</v>
      </c>
      <c r="AU483" s="226" t="s">
        <v>140</v>
      </c>
      <c r="AY483" s="18" t="s">
        <v>132</v>
      </c>
      <c r="BE483" s="227">
        <f>IF(N483="základní",J483,0)</f>
        <v>0</v>
      </c>
      <c r="BF483" s="227">
        <f>IF(N483="snížená",J483,0)</f>
        <v>0</v>
      </c>
      <c r="BG483" s="227">
        <f>IF(N483="zákl. přenesená",J483,0)</f>
        <v>0</v>
      </c>
      <c r="BH483" s="227">
        <f>IF(N483="sníž. přenesená",J483,0)</f>
        <v>0</v>
      </c>
      <c r="BI483" s="227">
        <f>IF(N483="nulová",J483,0)</f>
        <v>0</v>
      </c>
      <c r="BJ483" s="18" t="s">
        <v>140</v>
      </c>
      <c r="BK483" s="227">
        <f>ROUND(I483*H483,2)</f>
        <v>0</v>
      </c>
      <c r="BL483" s="18" t="s">
        <v>226</v>
      </c>
      <c r="BM483" s="226" t="s">
        <v>737</v>
      </c>
    </row>
    <row r="484" s="13" customFormat="1">
      <c r="A484" s="13"/>
      <c r="B484" s="228"/>
      <c r="C484" s="229"/>
      <c r="D484" s="230" t="s">
        <v>142</v>
      </c>
      <c r="E484" s="231" t="s">
        <v>1</v>
      </c>
      <c r="F484" s="232" t="s">
        <v>738</v>
      </c>
      <c r="G484" s="229"/>
      <c r="H484" s="231" t="s">
        <v>1</v>
      </c>
      <c r="I484" s="233"/>
      <c r="J484" s="229"/>
      <c r="K484" s="229"/>
      <c r="L484" s="234"/>
      <c r="M484" s="235"/>
      <c r="N484" s="236"/>
      <c r="O484" s="236"/>
      <c r="P484" s="236"/>
      <c r="Q484" s="236"/>
      <c r="R484" s="236"/>
      <c r="S484" s="236"/>
      <c r="T484" s="237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38" t="s">
        <v>142</v>
      </c>
      <c r="AU484" s="238" t="s">
        <v>140</v>
      </c>
      <c r="AV484" s="13" t="s">
        <v>84</v>
      </c>
      <c r="AW484" s="13" t="s">
        <v>32</v>
      </c>
      <c r="AX484" s="13" t="s">
        <v>76</v>
      </c>
      <c r="AY484" s="238" t="s">
        <v>132</v>
      </c>
    </row>
    <row r="485" s="14" customFormat="1">
      <c r="A485" s="14"/>
      <c r="B485" s="239"/>
      <c r="C485" s="240"/>
      <c r="D485" s="230" t="s">
        <v>142</v>
      </c>
      <c r="E485" s="241" t="s">
        <v>1</v>
      </c>
      <c r="F485" s="242" t="s">
        <v>739</v>
      </c>
      <c r="G485" s="240"/>
      <c r="H485" s="243">
        <v>15</v>
      </c>
      <c r="I485" s="244"/>
      <c r="J485" s="240"/>
      <c r="K485" s="240"/>
      <c r="L485" s="245"/>
      <c r="M485" s="246"/>
      <c r="N485" s="247"/>
      <c r="O485" s="247"/>
      <c r="P485" s="247"/>
      <c r="Q485" s="247"/>
      <c r="R485" s="247"/>
      <c r="S485" s="247"/>
      <c r="T485" s="248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49" t="s">
        <v>142</v>
      </c>
      <c r="AU485" s="249" t="s">
        <v>140</v>
      </c>
      <c r="AV485" s="14" t="s">
        <v>140</v>
      </c>
      <c r="AW485" s="14" t="s">
        <v>32</v>
      </c>
      <c r="AX485" s="14" t="s">
        <v>76</v>
      </c>
      <c r="AY485" s="249" t="s">
        <v>132</v>
      </c>
    </row>
    <row r="486" s="13" customFormat="1">
      <c r="A486" s="13"/>
      <c r="B486" s="228"/>
      <c r="C486" s="229"/>
      <c r="D486" s="230" t="s">
        <v>142</v>
      </c>
      <c r="E486" s="231" t="s">
        <v>1</v>
      </c>
      <c r="F486" s="232" t="s">
        <v>740</v>
      </c>
      <c r="G486" s="229"/>
      <c r="H486" s="231" t="s">
        <v>1</v>
      </c>
      <c r="I486" s="233"/>
      <c r="J486" s="229"/>
      <c r="K486" s="229"/>
      <c r="L486" s="234"/>
      <c r="M486" s="235"/>
      <c r="N486" s="236"/>
      <c r="O486" s="236"/>
      <c r="P486" s="236"/>
      <c r="Q486" s="236"/>
      <c r="R486" s="236"/>
      <c r="S486" s="236"/>
      <c r="T486" s="237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38" t="s">
        <v>142</v>
      </c>
      <c r="AU486" s="238" t="s">
        <v>140</v>
      </c>
      <c r="AV486" s="13" t="s">
        <v>84</v>
      </c>
      <c r="AW486" s="13" t="s">
        <v>32</v>
      </c>
      <c r="AX486" s="13" t="s">
        <v>76</v>
      </c>
      <c r="AY486" s="238" t="s">
        <v>132</v>
      </c>
    </row>
    <row r="487" s="14" customFormat="1">
      <c r="A487" s="14"/>
      <c r="B487" s="239"/>
      <c r="C487" s="240"/>
      <c r="D487" s="230" t="s">
        <v>142</v>
      </c>
      <c r="E487" s="241" t="s">
        <v>1</v>
      </c>
      <c r="F487" s="242" t="s">
        <v>741</v>
      </c>
      <c r="G487" s="240"/>
      <c r="H487" s="243">
        <v>37.799999999999997</v>
      </c>
      <c r="I487" s="244"/>
      <c r="J487" s="240"/>
      <c r="K487" s="240"/>
      <c r="L487" s="245"/>
      <c r="M487" s="246"/>
      <c r="N487" s="247"/>
      <c r="O487" s="247"/>
      <c r="P487" s="247"/>
      <c r="Q487" s="247"/>
      <c r="R487" s="247"/>
      <c r="S487" s="247"/>
      <c r="T487" s="248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49" t="s">
        <v>142</v>
      </c>
      <c r="AU487" s="249" t="s">
        <v>140</v>
      </c>
      <c r="AV487" s="14" t="s">
        <v>140</v>
      </c>
      <c r="AW487" s="14" t="s">
        <v>32</v>
      </c>
      <c r="AX487" s="14" t="s">
        <v>76</v>
      </c>
      <c r="AY487" s="249" t="s">
        <v>132</v>
      </c>
    </row>
    <row r="488" s="13" customFormat="1">
      <c r="A488" s="13"/>
      <c r="B488" s="228"/>
      <c r="C488" s="229"/>
      <c r="D488" s="230" t="s">
        <v>142</v>
      </c>
      <c r="E488" s="231" t="s">
        <v>1</v>
      </c>
      <c r="F488" s="232" t="s">
        <v>742</v>
      </c>
      <c r="G488" s="229"/>
      <c r="H488" s="231" t="s">
        <v>1</v>
      </c>
      <c r="I488" s="233"/>
      <c r="J488" s="229"/>
      <c r="K488" s="229"/>
      <c r="L488" s="234"/>
      <c r="M488" s="235"/>
      <c r="N488" s="236"/>
      <c r="O488" s="236"/>
      <c r="P488" s="236"/>
      <c r="Q488" s="236"/>
      <c r="R488" s="236"/>
      <c r="S488" s="236"/>
      <c r="T488" s="237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38" t="s">
        <v>142</v>
      </c>
      <c r="AU488" s="238" t="s">
        <v>140</v>
      </c>
      <c r="AV488" s="13" t="s">
        <v>84</v>
      </c>
      <c r="AW488" s="13" t="s">
        <v>32</v>
      </c>
      <c r="AX488" s="13" t="s">
        <v>76</v>
      </c>
      <c r="AY488" s="238" t="s">
        <v>132</v>
      </c>
    </row>
    <row r="489" s="14" customFormat="1">
      <c r="A489" s="14"/>
      <c r="B489" s="239"/>
      <c r="C489" s="240"/>
      <c r="D489" s="230" t="s">
        <v>142</v>
      </c>
      <c r="E489" s="241" t="s">
        <v>1</v>
      </c>
      <c r="F489" s="242" t="s">
        <v>743</v>
      </c>
      <c r="G489" s="240"/>
      <c r="H489" s="243">
        <v>7.4000000000000004</v>
      </c>
      <c r="I489" s="244"/>
      <c r="J489" s="240"/>
      <c r="K489" s="240"/>
      <c r="L489" s="245"/>
      <c r="M489" s="246"/>
      <c r="N489" s="247"/>
      <c r="O489" s="247"/>
      <c r="P489" s="247"/>
      <c r="Q489" s="247"/>
      <c r="R489" s="247"/>
      <c r="S489" s="247"/>
      <c r="T489" s="248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49" t="s">
        <v>142</v>
      </c>
      <c r="AU489" s="249" t="s">
        <v>140</v>
      </c>
      <c r="AV489" s="14" t="s">
        <v>140</v>
      </c>
      <c r="AW489" s="14" t="s">
        <v>32</v>
      </c>
      <c r="AX489" s="14" t="s">
        <v>76</v>
      </c>
      <c r="AY489" s="249" t="s">
        <v>132</v>
      </c>
    </row>
    <row r="490" s="15" customFormat="1">
      <c r="A490" s="15"/>
      <c r="B490" s="250"/>
      <c r="C490" s="251"/>
      <c r="D490" s="230" t="s">
        <v>142</v>
      </c>
      <c r="E490" s="252" t="s">
        <v>1</v>
      </c>
      <c r="F490" s="253" t="s">
        <v>145</v>
      </c>
      <c r="G490" s="251"/>
      <c r="H490" s="254">
        <v>60.200000000000003</v>
      </c>
      <c r="I490" s="255"/>
      <c r="J490" s="251"/>
      <c r="K490" s="251"/>
      <c r="L490" s="256"/>
      <c r="M490" s="257"/>
      <c r="N490" s="258"/>
      <c r="O490" s="258"/>
      <c r="P490" s="258"/>
      <c r="Q490" s="258"/>
      <c r="R490" s="258"/>
      <c r="S490" s="258"/>
      <c r="T490" s="259"/>
      <c r="U490" s="15"/>
      <c r="V490" s="15"/>
      <c r="W490" s="15"/>
      <c r="X490" s="15"/>
      <c r="Y490" s="15"/>
      <c r="Z490" s="15"/>
      <c r="AA490" s="15"/>
      <c r="AB490" s="15"/>
      <c r="AC490" s="15"/>
      <c r="AD490" s="15"/>
      <c r="AE490" s="15"/>
      <c r="AT490" s="260" t="s">
        <v>142</v>
      </c>
      <c r="AU490" s="260" t="s">
        <v>140</v>
      </c>
      <c r="AV490" s="15" t="s">
        <v>139</v>
      </c>
      <c r="AW490" s="15" t="s">
        <v>32</v>
      </c>
      <c r="AX490" s="15" t="s">
        <v>84</v>
      </c>
      <c r="AY490" s="260" t="s">
        <v>132</v>
      </c>
    </row>
    <row r="491" s="2" customFormat="1" ht="24.15" customHeight="1">
      <c r="A491" s="39"/>
      <c r="B491" s="40"/>
      <c r="C491" s="261" t="s">
        <v>744</v>
      </c>
      <c r="D491" s="261" t="s">
        <v>231</v>
      </c>
      <c r="E491" s="262" t="s">
        <v>745</v>
      </c>
      <c r="F491" s="263" t="s">
        <v>746</v>
      </c>
      <c r="G491" s="264" t="s">
        <v>148</v>
      </c>
      <c r="H491" s="265">
        <v>0.099000000000000005</v>
      </c>
      <c r="I491" s="266"/>
      <c r="J491" s="267">
        <f>ROUND(I491*H491,2)</f>
        <v>0</v>
      </c>
      <c r="K491" s="263" t="s">
        <v>138</v>
      </c>
      <c r="L491" s="268"/>
      <c r="M491" s="269" t="s">
        <v>1</v>
      </c>
      <c r="N491" s="270" t="s">
        <v>42</v>
      </c>
      <c r="O491" s="92"/>
      <c r="P491" s="224">
        <f>O491*H491</f>
        <v>0</v>
      </c>
      <c r="Q491" s="224">
        <v>0.55000000000000004</v>
      </c>
      <c r="R491" s="224">
        <f>Q491*H491</f>
        <v>0.054450000000000005</v>
      </c>
      <c r="S491" s="224">
        <v>0</v>
      </c>
      <c r="T491" s="225">
        <f>S491*H491</f>
        <v>0</v>
      </c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R491" s="226" t="s">
        <v>325</v>
      </c>
      <c r="AT491" s="226" t="s">
        <v>231</v>
      </c>
      <c r="AU491" s="226" t="s">
        <v>140</v>
      </c>
      <c r="AY491" s="18" t="s">
        <v>132</v>
      </c>
      <c r="BE491" s="227">
        <f>IF(N491="základní",J491,0)</f>
        <v>0</v>
      </c>
      <c r="BF491" s="227">
        <f>IF(N491="snížená",J491,0)</f>
        <v>0</v>
      </c>
      <c r="BG491" s="227">
        <f>IF(N491="zákl. přenesená",J491,0)</f>
        <v>0</v>
      </c>
      <c r="BH491" s="227">
        <f>IF(N491="sníž. přenesená",J491,0)</f>
        <v>0</v>
      </c>
      <c r="BI491" s="227">
        <f>IF(N491="nulová",J491,0)</f>
        <v>0</v>
      </c>
      <c r="BJ491" s="18" t="s">
        <v>140</v>
      </c>
      <c r="BK491" s="227">
        <f>ROUND(I491*H491,2)</f>
        <v>0</v>
      </c>
      <c r="BL491" s="18" t="s">
        <v>226</v>
      </c>
      <c r="BM491" s="226" t="s">
        <v>747</v>
      </c>
    </row>
    <row r="492" s="13" customFormat="1">
      <c r="A492" s="13"/>
      <c r="B492" s="228"/>
      <c r="C492" s="229"/>
      <c r="D492" s="230" t="s">
        <v>142</v>
      </c>
      <c r="E492" s="231" t="s">
        <v>1</v>
      </c>
      <c r="F492" s="232" t="s">
        <v>738</v>
      </c>
      <c r="G492" s="229"/>
      <c r="H492" s="231" t="s">
        <v>1</v>
      </c>
      <c r="I492" s="233"/>
      <c r="J492" s="229"/>
      <c r="K492" s="229"/>
      <c r="L492" s="234"/>
      <c r="M492" s="235"/>
      <c r="N492" s="236"/>
      <c r="O492" s="236"/>
      <c r="P492" s="236"/>
      <c r="Q492" s="236"/>
      <c r="R492" s="236"/>
      <c r="S492" s="236"/>
      <c r="T492" s="237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38" t="s">
        <v>142</v>
      </c>
      <c r="AU492" s="238" t="s">
        <v>140</v>
      </c>
      <c r="AV492" s="13" t="s">
        <v>84</v>
      </c>
      <c r="AW492" s="13" t="s">
        <v>32</v>
      </c>
      <c r="AX492" s="13" t="s">
        <v>76</v>
      </c>
      <c r="AY492" s="238" t="s">
        <v>132</v>
      </c>
    </row>
    <row r="493" s="14" customFormat="1">
      <c r="A493" s="14"/>
      <c r="B493" s="239"/>
      <c r="C493" s="240"/>
      <c r="D493" s="230" t="s">
        <v>142</v>
      </c>
      <c r="E493" s="241" t="s">
        <v>1</v>
      </c>
      <c r="F493" s="242" t="s">
        <v>748</v>
      </c>
      <c r="G493" s="240"/>
      <c r="H493" s="243">
        <v>0.099000000000000005</v>
      </c>
      <c r="I493" s="244"/>
      <c r="J493" s="240"/>
      <c r="K493" s="240"/>
      <c r="L493" s="245"/>
      <c r="M493" s="246"/>
      <c r="N493" s="247"/>
      <c r="O493" s="247"/>
      <c r="P493" s="247"/>
      <c r="Q493" s="247"/>
      <c r="R493" s="247"/>
      <c r="S493" s="247"/>
      <c r="T493" s="248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49" t="s">
        <v>142</v>
      </c>
      <c r="AU493" s="249" t="s">
        <v>140</v>
      </c>
      <c r="AV493" s="14" t="s">
        <v>140</v>
      </c>
      <c r="AW493" s="14" t="s">
        <v>32</v>
      </c>
      <c r="AX493" s="14" t="s">
        <v>76</v>
      </c>
      <c r="AY493" s="249" t="s">
        <v>132</v>
      </c>
    </row>
    <row r="494" s="15" customFormat="1">
      <c r="A494" s="15"/>
      <c r="B494" s="250"/>
      <c r="C494" s="251"/>
      <c r="D494" s="230" t="s">
        <v>142</v>
      </c>
      <c r="E494" s="252" t="s">
        <v>1</v>
      </c>
      <c r="F494" s="253" t="s">
        <v>145</v>
      </c>
      <c r="G494" s="251"/>
      <c r="H494" s="254">
        <v>0.099000000000000005</v>
      </c>
      <c r="I494" s="255"/>
      <c r="J494" s="251"/>
      <c r="K494" s="251"/>
      <c r="L494" s="256"/>
      <c r="M494" s="257"/>
      <c r="N494" s="258"/>
      <c r="O494" s="258"/>
      <c r="P494" s="258"/>
      <c r="Q494" s="258"/>
      <c r="R494" s="258"/>
      <c r="S494" s="258"/>
      <c r="T494" s="259"/>
      <c r="U494" s="15"/>
      <c r="V494" s="15"/>
      <c r="W494" s="15"/>
      <c r="X494" s="15"/>
      <c r="Y494" s="15"/>
      <c r="Z494" s="15"/>
      <c r="AA494" s="15"/>
      <c r="AB494" s="15"/>
      <c r="AC494" s="15"/>
      <c r="AD494" s="15"/>
      <c r="AE494" s="15"/>
      <c r="AT494" s="260" t="s">
        <v>142</v>
      </c>
      <c r="AU494" s="260" t="s">
        <v>140</v>
      </c>
      <c r="AV494" s="15" t="s">
        <v>139</v>
      </c>
      <c r="AW494" s="15" t="s">
        <v>32</v>
      </c>
      <c r="AX494" s="15" t="s">
        <v>84</v>
      </c>
      <c r="AY494" s="260" t="s">
        <v>132</v>
      </c>
    </row>
    <row r="495" s="2" customFormat="1" ht="24.15" customHeight="1">
      <c r="A495" s="39"/>
      <c r="B495" s="40"/>
      <c r="C495" s="261" t="s">
        <v>749</v>
      </c>
      <c r="D495" s="261" t="s">
        <v>231</v>
      </c>
      <c r="E495" s="262" t="s">
        <v>750</v>
      </c>
      <c r="F495" s="263" t="s">
        <v>751</v>
      </c>
      <c r="G495" s="264" t="s">
        <v>148</v>
      </c>
      <c r="H495" s="265">
        <v>0.187</v>
      </c>
      <c r="I495" s="266"/>
      <c r="J495" s="267">
        <f>ROUND(I495*H495,2)</f>
        <v>0</v>
      </c>
      <c r="K495" s="263" t="s">
        <v>138</v>
      </c>
      <c r="L495" s="268"/>
      <c r="M495" s="269" t="s">
        <v>1</v>
      </c>
      <c r="N495" s="270" t="s">
        <v>42</v>
      </c>
      <c r="O495" s="92"/>
      <c r="P495" s="224">
        <f>O495*H495</f>
        <v>0</v>
      </c>
      <c r="Q495" s="224">
        <v>0.55000000000000004</v>
      </c>
      <c r="R495" s="224">
        <f>Q495*H495</f>
        <v>0.10285000000000001</v>
      </c>
      <c r="S495" s="224">
        <v>0</v>
      </c>
      <c r="T495" s="225">
        <f>S495*H495</f>
        <v>0</v>
      </c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R495" s="226" t="s">
        <v>325</v>
      </c>
      <c r="AT495" s="226" t="s">
        <v>231</v>
      </c>
      <c r="AU495" s="226" t="s">
        <v>140</v>
      </c>
      <c r="AY495" s="18" t="s">
        <v>132</v>
      </c>
      <c r="BE495" s="227">
        <f>IF(N495="základní",J495,0)</f>
        <v>0</v>
      </c>
      <c r="BF495" s="227">
        <f>IF(N495="snížená",J495,0)</f>
        <v>0</v>
      </c>
      <c r="BG495" s="227">
        <f>IF(N495="zákl. přenesená",J495,0)</f>
        <v>0</v>
      </c>
      <c r="BH495" s="227">
        <f>IF(N495="sníž. přenesená",J495,0)</f>
        <v>0</v>
      </c>
      <c r="BI495" s="227">
        <f>IF(N495="nulová",J495,0)</f>
        <v>0</v>
      </c>
      <c r="BJ495" s="18" t="s">
        <v>140</v>
      </c>
      <c r="BK495" s="227">
        <f>ROUND(I495*H495,2)</f>
        <v>0</v>
      </c>
      <c r="BL495" s="18" t="s">
        <v>226</v>
      </c>
      <c r="BM495" s="226" t="s">
        <v>752</v>
      </c>
    </row>
    <row r="496" s="13" customFormat="1">
      <c r="A496" s="13"/>
      <c r="B496" s="228"/>
      <c r="C496" s="229"/>
      <c r="D496" s="230" t="s">
        <v>142</v>
      </c>
      <c r="E496" s="231" t="s">
        <v>1</v>
      </c>
      <c r="F496" s="232" t="s">
        <v>740</v>
      </c>
      <c r="G496" s="229"/>
      <c r="H496" s="231" t="s">
        <v>1</v>
      </c>
      <c r="I496" s="233"/>
      <c r="J496" s="229"/>
      <c r="K496" s="229"/>
      <c r="L496" s="234"/>
      <c r="M496" s="235"/>
      <c r="N496" s="236"/>
      <c r="O496" s="236"/>
      <c r="P496" s="236"/>
      <c r="Q496" s="236"/>
      <c r="R496" s="236"/>
      <c r="S496" s="236"/>
      <c r="T496" s="237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38" t="s">
        <v>142</v>
      </c>
      <c r="AU496" s="238" t="s">
        <v>140</v>
      </c>
      <c r="AV496" s="13" t="s">
        <v>84</v>
      </c>
      <c r="AW496" s="13" t="s">
        <v>32</v>
      </c>
      <c r="AX496" s="13" t="s">
        <v>76</v>
      </c>
      <c r="AY496" s="238" t="s">
        <v>132</v>
      </c>
    </row>
    <row r="497" s="14" customFormat="1">
      <c r="A497" s="14"/>
      <c r="B497" s="239"/>
      <c r="C497" s="240"/>
      <c r="D497" s="230" t="s">
        <v>142</v>
      </c>
      <c r="E497" s="241" t="s">
        <v>1</v>
      </c>
      <c r="F497" s="242" t="s">
        <v>753</v>
      </c>
      <c r="G497" s="240"/>
      <c r="H497" s="243">
        <v>0.187</v>
      </c>
      <c r="I497" s="244"/>
      <c r="J497" s="240"/>
      <c r="K497" s="240"/>
      <c r="L497" s="245"/>
      <c r="M497" s="246"/>
      <c r="N497" s="247"/>
      <c r="O497" s="247"/>
      <c r="P497" s="247"/>
      <c r="Q497" s="247"/>
      <c r="R497" s="247"/>
      <c r="S497" s="247"/>
      <c r="T497" s="248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49" t="s">
        <v>142</v>
      </c>
      <c r="AU497" s="249" t="s">
        <v>140</v>
      </c>
      <c r="AV497" s="14" t="s">
        <v>140</v>
      </c>
      <c r="AW497" s="14" t="s">
        <v>32</v>
      </c>
      <c r="AX497" s="14" t="s">
        <v>76</v>
      </c>
      <c r="AY497" s="249" t="s">
        <v>132</v>
      </c>
    </row>
    <row r="498" s="15" customFormat="1">
      <c r="A498" s="15"/>
      <c r="B498" s="250"/>
      <c r="C498" s="251"/>
      <c r="D498" s="230" t="s">
        <v>142</v>
      </c>
      <c r="E498" s="252" t="s">
        <v>1</v>
      </c>
      <c r="F498" s="253" t="s">
        <v>145</v>
      </c>
      <c r="G498" s="251"/>
      <c r="H498" s="254">
        <v>0.187</v>
      </c>
      <c r="I498" s="255"/>
      <c r="J498" s="251"/>
      <c r="K498" s="251"/>
      <c r="L498" s="256"/>
      <c r="M498" s="257"/>
      <c r="N498" s="258"/>
      <c r="O498" s="258"/>
      <c r="P498" s="258"/>
      <c r="Q498" s="258"/>
      <c r="R498" s="258"/>
      <c r="S498" s="258"/>
      <c r="T498" s="259"/>
      <c r="U498" s="15"/>
      <c r="V498" s="15"/>
      <c r="W498" s="15"/>
      <c r="X498" s="15"/>
      <c r="Y498" s="15"/>
      <c r="Z498" s="15"/>
      <c r="AA498" s="15"/>
      <c r="AB498" s="15"/>
      <c r="AC498" s="15"/>
      <c r="AD498" s="15"/>
      <c r="AE498" s="15"/>
      <c r="AT498" s="260" t="s">
        <v>142</v>
      </c>
      <c r="AU498" s="260" t="s">
        <v>140</v>
      </c>
      <c r="AV498" s="15" t="s">
        <v>139</v>
      </c>
      <c r="AW498" s="15" t="s">
        <v>32</v>
      </c>
      <c r="AX498" s="15" t="s">
        <v>84</v>
      </c>
      <c r="AY498" s="260" t="s">
        <v>132</v>
      </c>
    </row>
    <row r="499" s="2" customFormat="1" ht="21.75" customHeight="1">
      <c r="A499" s="39"/>
      <c r="B499" s="40"/>
      <c r="C499" s="261" t="s">
        <v>754</v>
      </c>
      <c r="D499" s="261" t="s">
        <v>231</v>
      </c>
      <c r="E499" s="262" t="s">
        <v>755</v>
      </c>
      <c r="F499" s="263" t="s">
        <v>756</v>
      </c>
      <c r="G499" s="264" t="s">
        <v>148</v>
      </c>
      <c r="H499" s="265">
        <v>0.029000000000000001</v>
      </c>
      <c r="I499" s="266"/>
      <c r="J499" s="267">
        <f>ROUND(I499*H499,2)</f>
        <v>0</v>
      </c>
      <c r="K499" s="263" t="s">
        <v>138</v>
      </c>
      <c r="L499" s="268"/>
      <c r="M499" s="269" t="s">
        <v>1</v>
      </c>
      <c r="N499" s="270" t="s">
        <v>42</v>
      </c>
      <c r="O499" s="92"/>
      <c r="P499" s="224">
        <f>O499*H499</f>
        <v>0</v>
      </c>
      <c r="Q499" s="224">
        <v>0.55000000000000004</v>
      </c>
      <c r="R499" s="224">
        <f>Q499*H499</f>
        <v>0.015950000000000002</v>
      </c>
      <c r="S499" s="224">
        <v>0</v>
      </c>
      <c r="T499" s="225">
        <f>S499*H499</f>
        <v>0</v>
      </c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R499" s="226" t="s">
        <v>325</v>
      </c>
      <c r="AT499" s="226" t="s">
        <v>231</v>
      </c>
      <c r="AU499" s="226" t="s">
        <v>140</v>
      </c>
      <c r="AY499" s="18" t="s">
        <v>132</v>
      </c>
      <c r="BE499" s="227">
        <f>IF(N499="základní",J499,0)</f>
        <v>0</v>
      </c>
      <c r="BF499" s="227">
        <f>IF(N499="snížená",J499,0)</f>
        <v>0</v>
      </c>
      <c r="BG499" s="227">
        <f>IF(N499="zákl. přenesená",J499,0)</f>
        <v>0</v>
      </c>
      <c r="BH499" s="227">
        <f>IF(N499="sníž. přenesená",J499,0)</f>
        <v>0</v>
      </c>
      <c r="BI499" s="227">
        <f>IF(N499="nulová",J499,0)</f>
        <v>0</v>
      </c>
      <c r="BJ499" s="18" t="s">
        <v>140</v>
      </c>
      <c r="BK499" s="227">
        <f>ROUND(I499*H499,2)</f>
        <v>0</v>
      </c>
      <c r="BL499" s="18" t="s">
        <v>226</v>
      </c>
      <c r="BM499" s="226" t="s">
        <v>757</v>
      </c>
    </row>
    <row r="500" s="13" customFormat="1">
      <c r="A500" s="13"/>
      <c r="B500" s="228"/>
      <c r="C500" s="229"/>
      <c r="D500" s="230" t="s">
        <v>142</v>
      </c>
      <c r="E500" s="231" t="s">
        <v>1</v>
      </c>
      <c r="F500" s="232" t="s">
        <v>742</v>
      </c>
      <c r="G500" s="229"/>
      <c r="H500" s="231" t="s">
        <v>1</v>
      </c>
      <c r="I500" s="233"/>
      <c r="J500" s="229"/>
      <c r="K500" s="229"/>
      <c r="L500" s="234"/>
      <c r="M500" s="235"/>
      <c r="N500" s="236"/>
      <c r="O500" s="236"/>
      <c r="P500" s="236"/>
      <c r="Q500" s="236"/>
      <c r="R500" s="236"/>
      <c r="S500" s="236"/>
      <c r="T500" s="237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38" t="s">
        <v>142</v>
      </c>
      <c r="AU500" s="238" t="s">
        <v>140</v>
      </c>
      <c r="AV500" s="13" t="s">
        <v>84</v>
      </c>
      <c r="AW500" s="13" t="s">
        <v>32</v>
      </c>
      <c r="AX500" s="13" t="s">
        <v>76</v>
      </c>
      <c r="AY500" s="238" t="s">
        <v>132</v>
      </c>
    </row>
    <row r="501" s="14" customFormat="1">
      <c r="A501" s="14"/>
      <c r="B501" s="239"/>
      <c r="C501" s="240"/>
      <c r="D501" s="230" t="s">
        <v>142</v>
      </c>
      <c r="E501" s="241" t="s">
        <v>1</v>
      </c>
      <c r="F501" s="242" t="s">
        <v>758</v>
      </c>
      <c r="G501" s="240"/>
      <c r="H501" s="243">
        <v>0.029000000000000001</v>
      </c>
      <c r="I501" s="244"/>
      <c r="J501" s="240"/>
      <c r="K501" s="240"/>
      <c r="L501" s="245"/>
      <c r="M501" s="246"/>
      <c r="N501" s="247"/>
      <c r="O501" s="247"/>
      <c r="P501" s="247"/>
      <c r="Q501" s="247"/>
      <c r="R501" s="247"/>
      <c r="S501" s="247"/>
      <c r="T501" s="248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49" t="s">
        <v>142</v>
      </c>
      <c r="AU501" s="249" t="s">
        <v>140</v>
      </c>
      <c r="AV501" s="14" t="s">
        <v>140</v>
      </c>
      <c r="AW501" s="14" t="s">
        <v>32</v>
      </c>
      <c r="AX501" s="14" t="s">
        <v>76</v>
      </c>
      <c r="AY501" s="249" t="s">
        <v>132</v>
      </c>
    </row>
    <row r="502" s="15" customFormat="1">
      <c r="A502" s="15"/>
      <c r="B502" s="250"/>
      <c r="C502" s="251"/>
      <c r="D502" s="230" t="s">
        <v>142</v>
      </c>
      <c r="E502" s="252" t="s">
        <v>1</v>
      </c>
      <c r="F502" s="253" t="s">
        <v>145</v>
      </c>
      <c r="G502" s="251"/>
      <c r="H502" s="254">
        <v>0.029000000000000001</v>
      </c>
      <c r="I502" s="255"/>
      <c r="J502" s="251"/>
      <c r="K502" s="251"/>
      <c r="L502" s="256"/>
      <c r="M502" s="257"/>
      <c r="N502" s="258"/>
      <c r="O502" s="258"/>
      <c r="P502" s="258"/>
      <c r="Q502" s="258"/>
      <c r="R502" s="258"/>
      <c r="S502" s="258"/>
      <c r="T502" s="259"/>
      <c r="U502" s="15"/>
      <c r="V502" s="15"/>
      <c r="W502" s="15"/>
      <c r="X502" s="15"/>
      <c r="Y502" s="15"/>
      <c r="Z502" s="15"/>
      <c r="AA502" s="15"/>
      <c r="AB502" s="15"/>
      <c r="AC502" s="15"/>
      <c r="AD502" s="15"/>
      <c r="AE502" s="15"/>
      <c r="AT502" s="260" t="s">
        <v>142</v>
      </c>
      <c r="AU502" s="260" t="s">
        <v>140</v>
      </c>
      <c r="AV502" s="15" t="s">
        <v>139</v>
      </c>
      <c r="AW502" s="15" t="s">
        <v>32</v>
      </c>
      <c r="AX502" s="15" t="s">
        <v>84</v>
      </c>
      <c r="AY502" s="260" t="s">
        <v>132</v>
      </c>
    </row>
    <row r="503" s="2" customFormat="1" ht="24.15" customHeight="1">
      <c r="A503" s="39"/>
      <c r="B503" s="40"/>
      <c r="C503" s="215" t="s">
        <v>759</v>
      </c>
      <c r="D503" s="215" t="s">
        <v>134</v>
      </c>
      <c r="E503" s="216" t="s">
        <v>760</v>
      </c>
      <c r="F503" s="217" t="s">
        <v>761</v>
      </c>
      <c r="G503" s="218" t="s">
        <v>137</v>
      </c>
      <c r="H503" s="219">
        <v>16.960000000000001</v>
      </c>
      <c r="I503" s="220"/>
      <c r="J503" s="221">
        <f>ROUND(I503*H503,2)</f>
        <v>0</v>
      </c>
      <c r="K503" s="217" t="s">
        <v>138</v>
      </c>
      <c r="L503" s="45"/>
      <c r="M503" s="222" t="s">
        <v>1</v>
      </c>
      <c r="N503" s="223" t="s">
        <v>42</v>
      </c>
      <c r="O503" s="92"/>
      <c r="P503" s="224">
        <f>O503*H503</f>
        <v>0</v>
      </c>
      <c r="Q503" s="224">
        <v>0</v>
      </c>
      <c r="R503" s="224">
        <f>Q503*H503</f>
        <v>0</v>
      </c>
      <c r="S503" s="224">
        <v>0.00132</v>
      </c>
      <c r="T503" s="225">
        <f>S503*H503</f>
        <v>0.022387199999999999</v>
      </c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R503" s="226" t="s">
        <v>226</v>
      </c>
      <c r="AT503" s="226" t="s">
        <v>134</v>
      </c>
      <c r="AU503" s="226" t="s">
        <v>140</v>
      </c>
      <c r="AY503" s="18" t="s">
        <v>132</v>
      </c>
      <c r="BE503" s="227">
        <f>IF(N503="základní",J503,0)</f>
        <v>0</v>
      </c>
      <c r="BF503" s="227">
        <f>IF(N503="snížená",J503,0)</f>
        <v>0</v>
      </c>
      <c r="BG503" s="227">
        <f>IF(N503="zákl. přenesená",J503,0)</f>
        <v>0</v>
      </c>
      <c r="BH503" s="227">
        <f>IF(N503="sníž. přenesená",J503,0)</f>
        <v>0</v>
      </c>
      <c r="BI503" s="227">
        <f>IF(N503="nulová",J503,0)</f>
        <v>0</v>
      </c>
      <c r="BJ503" s="18" t="s">
        <v>140</v>
      </c>
      <c r="BK503" s="227">
        <f>ROUND(I503*H503,2)</f>
        <v>0</v>
      </c>
      <c r="BL503" s="18" t="s">
        <v>226</v>
      </c>
      <c r="BM503" s="226" t="s">
        <v>762</v>
      </c>
    </row>
    <row r="504" s="2" customFormat="1" ht="24.15" customHeight="1">
      <c r="A504" s="39"/>
      <c r="B504" s="40"/>
      <c r="C504" s="215" t="s">
        <v>763</v>
      </c>
      <c r="D504" s="215" t="s">
        <v>134</v>
      </c>
      <c r="E504" s="216" t="s">
        <v>764</v>
      </c>
      <c r="F504" s="217" t="s">
        <v>765</v>
      </c>
      <c r="G504" s="218" t="s">
        <v>137</v>
      </c>
      <c r="H504" s="219">
        <v>16.960000000000001</v>
      </c>
      <c r="I504" s="220"/>
      <c r="J504" s="221">
        <f>ROUND(I504*H504,2)</f>
        <v>0</v>
      </c>
      <c r="K504" s="217" t="s">
        <v>138</v>
      </c>
      <c r="L504" s="45"/>
      <c r="M504" s="222" t="s">
        <v>1</v>
      </c>
      <c r="N504" s="223" t="s">
        <v>42</v>
      </c>
      <c r="O504" s="92"/>
      <c r="P504" s="224">
        <f>O504*H504</f>
        <v>0</v>
      </c>
      <c r="Q504" s="224">
        <v>0</v>
      </c>
      <c r="R504" s="224">
        <f>Q504*H504</f>
        <v>0</v>
      </c>
      <c r="S504" s="224">
        <v>0</v>
      </c>
      <c r="T504" s="225">
        <f>S504*H504</f>
        <v>0</v>
      </c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R504" s="226" t="s">
        <v>226</v>
      </c>
      <c r="AT504" s="226" t="s">
        <v>134</v>
      </c>
      <c r="AU504" s="226" t="s">
        <v>140</v>
      </c>
      <c r="AY504" s="18" t="s">
        <v>132</v>
      </c>
      <c r="BE504" s="227">
        <f>IF(N504="základní",J504,0)</f>
        <v>0</v>
      </c>
      <c r="BF504" s="227">
        <f>IF(N504="snížená",J504,0)</f>
        <v>0</v>
      </c>
      <c r="BG504" s="227">
        <f>IF(N504="zákl. přenesená",J504,0)</f>
        <v>0</v>
      </c>
      <c r="BH504" s="227">
        <f>IF(N504="sníž. přenesená",J504,0)</f>
        <v>0</v>
      </c>
      <c r="BI504" s="227">
        <f>IF(N504="nulová",J504,0)</f>
        <v>0</v>
      </c>
      <c r="BJ504" s="18" t="s">
        <v>140</v>
      </c>
      <c r="BK504" s="227">
        <f>ROUND(I504*H504,2)</f>
        <v>0</v>
      </c>
      <c r="BL504" s="18" t="s">
        <v>226</v>
      </c>
      <c r="BM504" s="226" t="s">
        <v>766</v>
      </c>
    </row>
    <row r="505" s="2" customFormat="1" ht="24.15" customHeight="1">
      <c r="A505" s="39"/>
      <c r="B505" s="40"/>
      <c r="C505" s="215" t="s">
        <v>767</v>
      </c>
      <c r="D505" s="215" t="s">
        <v>134</v>
      </c>
      <c r="E505" s="216" t="s">
        <v>768</v>
      </c>
      <c r="F505" s="217" t="s">
        <v>769</v>
      </c>
      <c r="G505" s="218" t="s">
        <v>137</v>
      </c>
      <c r="H505" s="219">
        <v>16.960000000000001</v>
      </c>
      <c r="I505" s="220"/>
      <c r="J505" s="221">
        <f>ROUND(I505*H505,2)</f>
        <v>0</v>
      </c>
      <c r="K505" s="217" t="s">
        <v>138</v>
      </c>
      <c r="L505" s="45"/>
      <c r="M505" s="222" t="s">
        <v>1</v>
      </c>
      <c r="N505" s="223" t="s">
        <v>42</v>
      </c>
      <c r="O505" s="92"/>
      <c r="P505" s="224">
        <f>O505*H505</f>
        <v>0</v>
      </c>
      <c r="Q505" s="224">
        <v>0</v>
      </c>
      <c r="R505" s="224">
        <f>Q505*H505</f>
        <v>0</v>
      </c>
      <c r="S505" s="224">
        <v>0.016</v>
      </c>
      <c r="T505" s="225">
        <f>S505*H505</f>
        <v>0.27136000000000005</v>
      </c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R505" s="226" t="s">
        <v>226</v>
      </c>
      <c r="AT505" s="226" t="s">
        <v>134</v>
      </c>
      <c r="AU505" s="226" t="s">
        <v>140</v>
      </c>
      <c r="AY505" s="18" t="s">
        <v>132</v>
      </c>
      <c r="BE505" s="227">
        <f>IF(N505="základní",J505,0)</f>
        <v>0</v>
      </c>
      <c r="BF505" s="227">
        <f>IF(N505="snížená",J505,0)</f>
        <v>0</v>
      </c>
      <c r="BG505" s="227">
        <f>IF(N505="zákl. přenesená",J505,0)</f>
        <v>0</v>
      </c>
      <c r="BH505" s="227">
        <f>IF(N505="sníž. přenesená",J505,0)</f>
        <v>0</v>
      </c>
      <c r="BI505" s="227">
        <f>IF(N505="nulová",J505,0)</f>
        <v>0</v>
      </c>
      <c r="BJ505" s="18" t="s">
        <v>140</v>
      </c>
      <c r="BK505" s="227">
        <f>ROUND(I505*H505,2)</f>
        <v>0</v>
      </c>
      <c r="BL505" s="18" t="s">
        <v>226</v>
      </c>
      <c r="BM505" s="226" t="s">
        <v>770</v>
      </c>
    </row>
    <row r="506" s="2" customFormat="1" ht="24.15" customHeight="1">
      <c r="A506" s="39"/>
      <c r="B506" s="40"/>
      <c r="C506" s="215" t="s">
        <v>771</v>
      </c>
      <c r="D506" s="215" t="s">
        <v>134</v>
      </c>
      <c r="E506" s="216" t="s">
        <v>772</v>
      </c>
      <c r="F506" s="217" t="s">
        <v>773</v>
      </c>
      <c r="G506" s="218" t="s">
        <v>137</v>
      </c>
      <c r="H506" s="219">
        <v>24.879999999999999</v>
      </c>
      <c r="I506" s="220"/>
      <c r="J506" s="221">
        <f>ROUND(I506*H506,2)</f>
        <v>0</v>
      </c>
      <c r="K506" s="217" t="s">
        <v>138</v>
      </c>
      <c r="L506" s="45"/>
      <c r="M506" s="222" t="s">
        <v>1</v>
      </c>
      <c r="N506" s="223" t="s">
        <v>42</v>
      </c>
      <c r="O506" s="92"/>
      <c r="P506" s="224">
        <f>O506*H506</f>
        <v>0</v>
      </c>
      <c r="Q506" s="224">
        <v>0.00018000000000000001</v>
      </c>
      <c r="R506" s="224">
        <f>Q506*H506</f>
        <v>0.0044784000000000004</v>
      </c>
      <c r="S506" s="224">
        <v>0</v>
      </c>
      <c r="T506" s="225">
        <f>S506*H506</f>
        <v>0</v>
      </c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R506" s="226" t="s">
        <v>226</v>
      </c>
      <c r="AT506" s="226" t="s">
        <v>134</v>
      </c>
      <c r="AU506" s="226" t="s">
        <v>140</v>
      </c>
      <c r="AY506" s="18" t="s">
        <v>132</v>
      </c>
      <c r="BE506" s="227">
        <f>IF(N506="základní",J506,0)</f>
        <v>0</v>
      </c>
      <c r="BF506" s="227">
        <f>IF(N506="snížená",J506,0)</f>
        <v>0</v>
      </c>
      <c r="BG506" s="227">
        <f>IF(N506="zákl. přenesená",J506,0)</f>
        <v>0</v>
      </c>
      <c r="BH506" s="227">
        <f>IF(N506="sníž. přenesená",J506,0)</f>
        <v>0</v>
      </c>
      <c r="BI506" s="227">
        <f>IF(N506="nulová",J506,0)</f>
        <v>0</v>
      </c>
      <c r="BJ506" s="18" t="s">
        <v>140</v>
      </c>
      <c r="BK506" s="227">
        <f>ROUND(I506*H506,2)</f>
        <v>0</v>
      </c>
      <c r="BL506" s="18" t="s">
        <v>226</v>
      </c>
      <c r="BM506" s="226" t="s">
        <v>774</v>
      </c>
    </row>
    <row r="507" s="14" customFormat="1">
      <c r="A507" s="14"/>
      <c r="B507" s="239"/>
      <c r="C507" s="240"/>
      <c r="D507" s="230" t="s">
        <v>142</v>
      </c>
      <c r="E507" s="241" t="s">
        <v>1</v>
      </c>
      <c r="F507" s="242" t="s">
        <v>775</v>
      </c>
      <c r="G507" s="240"/>
      <c r="H507" s="243">
        <v>24.879999999999999</v>
      </c>
      <c r="I507" s="244"/>
      <c r="J507" s="240"/>
      <c r="K507" s="240"/>
      <c r="L507" s="245"/>
      <c r="M507" s="246"/>
      <c r="N507" s="247"/>
      <c r="O507" s="247"/>
      <c r="P507" s="247"/>
      <c r="Q507" s="247"/>
      <c r="R507" s="247"/>
      <c r="S507" s="247"/>
      <c r="T507" s="248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49" t="s">
        <v>142</v>
      </c>
      <c r="AU507" s="249" t="s">
        <v>140</v>
      </c>
      <c r="AV507" s="14" t="s">
        <v>140</v>
      </c>
      <c r="AW507" s="14" t="s">
        <v>32</v>
      </c>
      <c r="AX507" s="14" t="s">
        <v>76</v>
      </c>
      <c r="AY507" s="249" t="s">
        <v>132</v>
      </c>
    </row>
    <row r="508" s="15" customFormat="1">
      <c r="A508" s="15"/>
      <c r="B508" s="250"/>
      <c r="C508" s="251"/>
      <c r="D508" s="230" t="s">
        <v>142</v>
      </c>
      <c r="E508" s="252" t="s">
        <v>1</v>
      </c>
      <c r="F508" s="253" t="s">
        <v>145</v>
      </c>
      <c r="G508" s="251"/>
      <c r="H508" s="254">
        <v>24.879999999999999</v>
      </c>
      <c r="I508" s="255"/>
      <c r="J508" s="251"/>
      <c r="K508" s="251"/>
      <c r="L508" s="256"/>
      <c r="M508" s="257"/>
      <c r="N508" s="258"/>
      <c r="O508" s="258"/>
      <c r="P508" s="258"/>
      <c r="Q508" s="258"/>
      <c r="R508" s="258"/>
      <c r="S508" s="258"/>
      <c r="T508" s="259"/>
      <c r="U508" s="15"/>
      <c r="V508" s="15"/>
      <c r="W508" s="15"/>
      <c r="X508" s="15"/>
      <c r="Y508" s="15"/>
      <c r="Z508" s="15"/>
      <c r="AA508" s="15"/>
      <c r="AB508" s="15"/>
      <c r="AC508" s="15"/>
      <c r="AD508" s="15"/>
      <c r="AE508" s="15"/>
      <c r="AT508" s="260" t="s">
        <v>142</v>
      </c>
      <c r="AU508" s="260" t="s">
        <v>140</v>
      </c>
      <c r="AV508" s="15" t="s">
        <v>139</v>
      </c>
      <c r="AW508" s="15" t="s">
        <v>32</v>
      </c>
      <c r="AX508" s="15" t="s">
        <v>84</v>
      </c>
      <c r="AY508" s="260" t="s">
        <v>132</v>
      </c>
    </row>
    <row r="509" s="2" customFormat="1" ht="55.5" customHeight="1">
      <c r="A509" s="39"/>
      <c r="B509" s="40"/>
      <c r="C509" s="215" t="s">
        <v>776</v>
      </c>
      <c r="D509" s="215" t="s">
        <v>134</v>
      </c>
      <c r="E509" s="216" t="s">
        <v>777</v>
      </c>
      <c r="F509" s="217" t="s">
        <v>778</v>
      </c>
      <c r="G509" s="218" t="s">
        <v>179</v>
      </c>
      <c r="H509" s="219">
        <v>0.29799999999999999</v>
      </c>
      <c r="I509" s="220"/>
      <c r="J509" s="221">
        <f>ROUND(I509*H509,2)</f>
        <v>0</v>
      </c>
      <c r="K509" s="217" t="s">
        <v>138</v>
      </c>
      <c r="L509" s="45"/>
      <c r="M509" s="222" t="s">
        <v>1</v>
      </c>
      <c r="N509" s="223" t="s">
        <v>42</v>
      </c>
      <c r="O509" s="92"/>
      <c r="P509" s="224">
        <f>O509*H509</f>
        <v>0</v>
      </c>
      <c r="Q509" s="224">
        <v>0</v>
      </c>
      <c r="R509" s="224">
        <f>Q509*H509</f>
        <v>0</v>
      </c>
      <c r="S509" s="224">
        <v>0</v>
      </c>
      <c r="T509" s="225">
        <f>S509*H509</f>
        <v>0</v>
      </c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R509" s="226" t="s">
        <v>226</v>
      </c>
      <c r="AT509" s="226" t="s">
        <v>134</v>
      </c>
      <c r="AU509" s="226" t="s">
        <v>140</v>
      </c>
      <c r="AY509" s="18" t="s">
        <v>132</v>
      </c>
      <c r="BE509" s="227">
        <f>IF(N509="základní",J509,0)</f>
        <v>0</v>
      </c>
      <c r="BF509" s="227">
        <f>IF(N509="snížená",J509,0)</f>
        <v>0</v>
      </c>
      <c r="BG509" s="227">
        <f>IF(N509="zákl. přenesená",J509,0)</f>
        <v>0</v>
      </c>
      <c r="BH509" s="227">
        <f>IF(N509="sníž. přenesená",J509,0)</f>
        <v>0</v>
      </c>
      <c r="BI509" s="227">
        <f>IF(N509="nulová",J509,0)</f>
        <v>0</v>
      </c>
      <c r="BJ509" s="18" t="s">
        <v>140</v>
      </c>
      <c r="BK509" s="227">
        <f>ROUND(I509*H509,2)</f>
        <v>0</v>
      </c>
      <c r="BL509" s="18" t="s">
        <v>226</v>
      </c>
      <c r="BM509" s="226" t="s">
        <v>779</v>
      </c>
    </row>
    <row r="510" s="12" customFormat="1" ht="22.8" customHeight="1">
      <c r="A510" s="12"/>
      <c r="B510" s="199"/>
      <c r="C510" s="200"/>
      <c r="D510" s="201" t="s">
        <v>75</v>
      </c>
      <c r="E510" s="213" t="s">
        <v>780</v>
      </c>
      <c r="F510" s="213" t="s">
        <v>781</v>
      </c>
      <c r="G510" s="200"/>
      <c r="H510" s="200"/>
      <c r="I510" s="203"/>
      <c r="J510" s="214">
        <f>BK510</f>
        <v>0</v>
      </c>
      <c r="K510" s="200"/>
      <c r="L510" s="205"/>
      <c r="M510" s="206"/>
      <c r="N510" s="207"/>
      <c r="O510" s="207"/>
      <c r="P510" s="208">
        <f>SUM(P511:P543)</f>
        <v>0</v>
      </c>
      <c r="Q510" s="207"/>
      <c r="R510" s="208">
        <f>SUM(R511:R543)</f>
        <v>0.29703175000000004</v>
      </c>
      <c r="S510" s="207"/>
      <c r="T510" s="209">
        <f>SUM(T511:T543)</f>
        <v>0.21471799999999999</v>
      </c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R510" s="210" t="s">
        <v>140</v>
      </c>
      <c r="AT510" s="211" t="s">
        <v>75</v>
      </c>
      <c r="AU510" s="211" t="s">
        <v>84</v>
      </c>
      <c r="AY510" s="210" t="s">
        <v>132</v>
      </c>
      <c r="BK510" s="212">
        <f>SUM(BK511:BK543)</f>
        <v>0</v>
      </c>
    </row>
    <row r="511" s="2" customFormat="1" ht="24.15" customHeight="1">
      <c r="A511" s="39"/>
      <c r="B511" s="40"/>
      <c r="C511" s="215" t="s">
        <v>782</v>
      </c>
      <c r="D511" s="215" t="s">
        <v>134</v>
      </c>
      <c r="E511" s="216" t="s">
        <v>783</v>
      </c>
      <c r="F511" s="217" t="s">
        <v>784</v>
      </c>
      <c r="G511" s="218" t="s">
        <v>208</v>
      </c>
      <c r="H511" s="219">
        <v>30</v>
      </c>
      <c r="I511" s="220"/>
      <c r="J511" s="221">
        <f>ROUND(I511*H511,2)</f>
        <v>0</v>
      </c>
      <c r="K511" s="217" t="s">
        <v>138</v>
      </c>
      <c r="L511" s="45"/>
      <c r="M511" s="222" t="s">
        <v>1</v>
      </c>
      <c r="N511" s="223" t="s">
        <v>42</v>
      </c>
      <c r="O511" s="92"/>
      <c r="P511" s="224">
        <f>O511*H511</f>
        <v>0</v>
      </c>
      <c r="Q511" s="224">
        <v>0</v>
      </c>
      <c r="R511" s="224">
        <f>Q511*H511</f>
        <v>0</v>
      </c>
      <c r="S511" s="224">
        <v>0.00167</v>
      </c>
      <c r="T511" s="225">
        <f>S511*H511</f>
        <v>0.050099999999999999</v>
      </c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R511" s="226" t="s">
        <v>226</v>
      </c>
      <c r="AT511" s="226" t="s">
        <v>134</v>
      </c>
      <c r="AU511" s="226" t="s">
        <v>140</v>
      </c>
      <c r="AY511" s="18" t="s">
        <v>132</v>
      </c>
      <c r="BE511" s="227">
        <f>IF(N511="základní",J511,0)</f>
        <v>0</v>
      </c>
      <c r="BF511" s="227">
        <f>IF(N511="snížená",J511,0)</f>
        <v>0</v>
      </c>
      <c r="BG511" s="227">
        <f>IF(N511="zákl. přenesená",J511,0)</f>
        <v>0</v>
      </c>
      <c r="BH511" s="227">
        <f>IF(N511="sníž. přenesená",J511,0)</f>
        <v>0</v>
      </c>
      <c r="BI511" s="227">
        <f>IF(N511="nulová",J511,0)</f>
        <v>0</v>
      </c>
      <c r="BJ511" s="18" t="s">
        <v>140</v>
      </c>
      <c r="BK511" s="227">
        <f>ROUND(I511*H511,2)</f>
        <v>0</v>
      </c>
      <c r="BL511" s="18" t="s">
        <v>226</v>
      </c>
      <c r="BM511" s="226" t="s">
        <v>785</v>
      </c>
    </row>
    <row r="512" s="14" customFormat="1">
      <c r="A512" s="14"/>
      <c r="B512" s="239"/>
      <c r="C512" s="240"/>
      <c r="D512" s="230" t="s">
        <v>142</v>
      </c>
      <c r="E512" s="241" t="s">
        <v>1</v>
      </c>
      <c r="F512" s="242" t="s">
        <v>786</v>
      </c>
      <c r="G512" s="240"/>
      <c r="H512" s="243">
        <v>30</v>
      </c>
      <c r="I512" s="244"/>
      <c r="J512" s="240"/>
      <c r="K512" s="240"/>
      <c r="L512" s="245"/>
      <c r="M512" s="246"/>
      <c r="N512" s="247"/>
      <c r="O512" s="247"/>
      <c r="P512" s="247"/>
      <c r="Q512" s="247"/>
      <c r="R512" s="247"/>
      <c r="S512" s="247"/>
      <c r="T512" s="248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49" t="s">
        <v>142</v>
      </c>
      <c r="AU512" s="249" t="s">
        <v>140</v>
      </c>
      <c r="AV512" s="14" t="s">
        <v>140</v>
      </c>
      <c r="AW512" s="14" t="s">
        <v>32</v>
      </c>
      <c r="AX512" s="14" t="s">
        <v>76</v>
      </c>
      <c r="AY512" s="249" t="s">
        <v>132</v>
      </c>
    </row>
    <row r="513" s="15" customFormat="1">
      <c r="A513" s="15"/>
      <c r="B513" s="250"/>
      <c r="C513" s="251"/>
      <c r="D513" s="230" t="s">
        <v>142</v>
      </c>
      <c r="E513" s="252" t="s">
        <v>1</v>
      </c>
      <c r="F513" s="253" t="s">
        <v>145</v>
      </c>
      <c r="G513" s="251"/>
      <c r="H513" s="254">
        <v>30</v>
      </c>
      <c r="I513" s="255"/>
      <c r="J513" s="251"/>
      <c r="K513" s="251"/>
      <c r="L513" s="256"/>
      <c r="M513" s="257"/>
      <c r="N513" s="258"/>
      <c r="O513" s="258"/>
      <c r="P513" s="258"/>
      <c r="Q513" s="258"/>
      <c r="R513" s="258"/>
      <c r="S513" s="258"/>
      <c r="T513" s="259"/>
      <c r="U513" s="15"/>
      <c r="V513" s="15"/>
      <c r="W513" s="15"/>
      <c r="X513" s="15"/>
      <c r="Y513" s="15"/>
      <c r="Z513" s="15"/>
      <c r="AA513" s="15"/>
      <c r="AB513" s="15"/>
      <c r="AC513" s="15"/>
      <c r="AD513" s="15"/>
      <c r="AE513" s="15"/>
      <c r="AT513" s="260" t="s">
        <v>142</v>
      </c>
      <c r="AU513" s="260" t="s">
        <v>140</v>
      </c>
      <c r="AV513" s="15" t="s">
        <v>139</v>
      </c>
      <c r="AW513" s="15" t="s">
        <v>32</v>
      </c>
      <c r="AX513" s="15" t="s">
        <v>84</v>
      </c>
      <c r="AY513" s="260" t="s">
        <v>132</v>
      </c>
    </row>
    <row r="514" s="2" customFormat="1" ht="24.15" customHeight="1">
      <c r="A514" s="39"/>
      <c r="B514" s="40"/>
      <c r="C514" s="215" t="s">
        <v>787</v>
      </c>
      <c r="D514" s="215" t="s">
        <v>134</v>
      </c>
      <c r="E514" s="216" t="s">
        <v>788</v>
      </c>
      <c r="F514" s="217" t="s">
        <v>789</v>
      </c>
      <c r="G514" s="218" t="s">
        <v>208</v>
      </c>
      <c r="H514" s="219">
        <v>37.600000000000001</v>
      </c>
      <c r="I514" s="220"/>
      <c r="J514" s="221">
        <f>ROUND(I514*H514,2)</f>
        <v>0</v>
      </c>
      <c r="K514" s="217" t="s">
        <v>138</v>
      </c>
      <c r="L514" s="45"/>
      <c r="M514" s="222" t="s">
        <v>1</v>
      </c>
      <c r="N514" s="223" t="s">
        <v>42</v>
      </c>
      <c r="O514" s="92"/>
      <c r="P514" s="224">
        <f>O514*H514</f>
        <v>0</v>
      </c>
      <c r="Q514" s="224">
        <v>0</v>
      </c>
      <c r="R514" s="224">
        <f>Q514*H514</f>
        <v>0</v>
      </c>
      <c r="S514" s="224">
        <v>0.0022300000000000002</v>
      </c>
      <c r="T514" s="225">
        <f>S514*H514</f>
        <v>0.083848000000000006</v>
      </c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R514" s="226" t="s">
        <v>226</v>
      </c>
      <c r="AT514" s="226" t="s">
        <v>134</v>
      </c>
      <c r="AU514" s="226" t="s">
        <v>140</v>
      </c>
      <c r="AY514" s="18" t="s">
        <v>132</v>
      </c>
      <c r="BE514" s="227">
        <f>IF(N514="základní",J514,0)</f>
        <v>0</v>
      </c>
      <c r="BF514" s="227">
        <f>IF(N514="snížená",J514,0)</f>
        <v>0</v>
      </c>
      <c r="BG514" s="227">
        <f>IF(N514="zákl. přenesená",J514,0)</f>
        <v>0</v>
      </c>
      <c r="BH514" s="227">
        <f>IF(N514="sníž. přenesená",J514,0)</f>
        <v>0</v>
      </c>
      <c r="BI514" s="227">
        <f>IF(N514="nulová",J514,0)</f>
        <v>0</v>
      </c>
      <c r="BJ514" s="18" t="s">
        <v>140</v>
      </c>
      <c r="BK514" s="227">
        <f>ROUND(I514*H514,2)</f>
        <v>0</v>
      </c>
      <c r="BL514" s="18" t="s">
        <v>226</v>
      </c>
      <c r="BM514" s="226" t="s">
        <v>790</v>
      </c>
    </row>
    <row r="515" s="14" customFormat="1">
      <c r="A515" s="14"/>
      <c r="B515" s="239"/>
      <c r="C515" s="240"/>
      <c r="D515" s="230" t="s">
        <v>142</v>
      </c>
      <c r="E515" s="241" t="s">
        <v>1</v>
      </c>
      <c r="F515" s="242" t="s">
        <v>791</v>
      </c>
      <c r="G515" s="240"/>
      <c r="H515" s="243">
        <v>28</v>
      </c>
      <c r="I515" s="244"/>
      <c r="J515" s="240"/>
      <c r="K515" s="240"/>
      <c r="L515" s="245"/>
      <c r="M515" s="246"/>
      <c r="N515" s="247"/>
      <c r="O515" s="247"/>
      <c r="P515" s="247"/>
      <c r="Q515" s="247"/>
      <c r="R515" s="247"/>
      <c r="S515" s="247"/>
      <c r="T515" s="248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49" t="s">
        <v>142</v>
      </c>
      <c r="AU515" s="249" t="s">
        <v>140</v>
      </c>
      <c r="AV515" s="14" t="s">
        <v>140</v>
      </c>
      <c r="AW515" s="14" t="s">
        <v>32</v>
      </c>
      <c r="AX515" s="14" t="s">
        <v>76</v>
      </c>
      <c r="AY515" s="249" t="s">
        <v>132</v>
      </c>
    </row>
    <row r="516" s="14" customFormat="1">
      <c r="A516" s="14"/>
      <c r="B516" s="239"/>
      <c r="C516" s="240"/>
      <c r="D516" s="230" t="s">
        <v>142</v>
      </c>
      <c r="E516" s="241" t="s">
        <v>1</v>
      </c>
      <c r="F516" s="242" t="s">
        <v>792</v>
      </c>
      <c r="G516" s="240"/>
      <c r="H516" s="243">
        <v>6.2999999999999998</v>
      </c>
      <c r="I516" s="244"/>
      <c r="J516" s="240"/>
      <c r="K516" s="240"/>
      <c r="L516" s="245"/>
      <c r="M516" s="246"/>
      <c r="N516" s="247"/>
      <c r="O516" s="247"/>
      <c r="P516" s="247"/>
      <c r="Q516" s="247"/>
      <c r="R516" s="247"/>
      <c r="S516" s="247"/>
      <c r="T516" s="248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49" t="s">
        <v>142</v>
      </c>
      <c r="AU516" s="249" t="s">
        <v>140</v>
      </c>
      <c r="AV516" s="14" t="s">
        <v>140</v>
      </c>
      <c r="AW516" s="14" t="s">
        <v>32</v>
      </c>
      <c r="AX516" s="14" t="s">
        <v>76</v>
      </c>
      <c r="AY516" s="249" t="s">
        <v>132</v>
      </c>
    </row>
    <row r="517" s="14" customFormat="1">
      <c r="A517" s="14"/>
      <c r="B517" s="239"/>
      <c r="C517" s="240"/>
      <c r="D517" s="230" t="s">
        <v>142</v>
      </c>
      <c r="E517" s="241" t="s">
        <v>1</v>
      </c>
      <c r="F517" s="242" t="s">
        <v>793</v>
      </c>
      <c r="G517" s="240"/>
      <c r="H517" s="243">
        <v>3.2999999999999998</v>
      </c>
      <c r="I517" s="244"/>
      <c r="J517" s="240"/>
      <c r="K517" s="240"/>
      <c r="L517" s="245"/>
      <c r="M517" s="246"/>
      <c r="N517" s="247"/>
      <c r="O517" s="247"/>
      <c r="P517" s="247"/>
      <c r="Q517" s="247"/>
      <c r="R517" s="247"/>
      <c r="S517" s="247"/>
      <c r="T517" s="248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49" t="s">
        <v>142</v>
      </c>
      <c r="AU517" s="249" t="s">
        <v>140</v>
      </c>
      <c r="AV517" s="14" t="s">
        <v>140</v>
      </c>
      <c r="AW517" s="14" t="s">
        <v>32</v>
      </c>
      <c r="AX517" s="14" t="s">
        <v>76</v>
      </c>
      <c r="AY517" s="249" t="s">
        <v>132</v>
      </c>
    </row>
    <row r="518" s="15" customFormat="1">
      <c r="A518" s="15"/>
      <c r="B518" s="250"/>
      <c r="C518" s="251"/>
      <c r="D518" s="230" t="s">
        <v>142</v>
      </c>
      <c r="E518" s="252" t="s">
        <v>1</v>
      </c>
      <c r="F518" s="253" t="s">
        <v>145</v>
      </c>
      <c r="G518" s="251"/>
      <c r="H518" s="254">
        <v>37.600000000000001</v>
      </c>
      <c r="I518" s="255"/>
      <c r="J518" s="251"/>
      <c r="K518" s="251"/>
      <c r="L518" s="256"/>
      <c r="M518" s="257"/>
      <c r="N518" s="258"/>
      <c r="O518" s="258"/>
      <c r="P518" s="258"/>
      <c r="Q518" s="258"/>
      <c r="R518" s="258"/>
      <c r="S518" s="258"/>
      <c r="T518" s="259"/>
      <c r="U518" s="15"/>
      <c r="V518" s="15"/>
      <c r="W518" s="15"/>
      <c r="X518" s="15"/>
      <c r="Y518" s="15"/>
      <c r="Z518" s="15"/>
      <c r="AA518" s="15"/>
      <c r="AB518" s="15"/>
      <c r="AC518" s="15"/>
      <c r="AD518" s="15"/>
      <c r="AE518" s="15"/>
      <c r="AT518" s="260" t="s">
        <v>142</v>
      </c>
      <c r="AU518" s="260" t="s">
        <v>140</v>
      </c>
      <c r="AV518" s="15" t="s">
        <v>139</v>
      </c>
      <c r="AW518" s="15" t="s">
        <v>32</v>
      </c>
      <c r="AX518" s="15" t="s">
        <v>84</v>
      </c>
      <c r="AY518" s="260" t="s">
        <v>132</v>
      </c>
    </row>
    <row r="519" s="2" customFormat="1" ht="24.15" customHeight="1">
      <c r="A519" s="39"/>
      <c r="B519" s="40"/>
      <c r="C519" s="215" t="s">
        <v>794</v>
      </c>
      <c r="D519" s="215" t="s">
        <v>134</v>
      </c>
      <c r="E519" s="216" t="s">
        <v>795</v>
      </c>
      <c r="F519" s="217" t="s">
        <v>796</v>
      </c>
      <c r="G519" s="218" t="s">
        <v>208</v>
      </c>
      <c r="H519" s="219">
        <v>20.5</v>
      </c>
      <c r="I519" s="220"/>
      <c r="J519" s="221">
        <f>ROUND(I519*H519,2)</f>
        <v>0</v>
      </c>
      <c r="K519" s="217" t="s">
        <v>138</v>
      </c>
      <c r="L519" s="45"/>
      <c r="M519" s="222" t="s">
        <v>1</v>
      </c>
      <c r="N519" s="223" t="s">
        <v>42</v>
      </c>
      <c r="O519" s="92"/>
      <c r="P519" s="224">
        <f>O519*H519</f>
        <v>0</v>
      </c>
      <c r="Q519" s="224">
        <v>0</v>
      </c>
      <c r="R519" s="224">
        <f>Q519*H519</f>
        <v>0</v>
      </c>
      <c r="S519" s="224">
        <v>0.0039399999999999999</v>
      </c>
      <c r="T519" s="225">
        <f>S519*H519</f>
        <v>0.080769999999999995</v>
      </c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R519" s="226" t="s">
        <v>226</v>
      </c>
      <c r="AT519" s="226" t="s">
        <v>134</v>
      </c>
      <c r="AU519" s="226" t="s">
        <v>140</v>
      </c>
      <c r="AY519" s="18" t="s">
        <v>132</v>
      </c>
      <c r="BE519" s="227">
        <f>IF(N519="základní",J519,0)</f>
        <v>0</v>
      </c>
      <c r="BF519" s="227">
        <f>IF(N519="snížená",J519,0)</f>
        <v>0</v>
      </c>
      <c r="BG519" s="227">
        <f>IF(N519="zákl. přenesená",J519,0)</f>
        <v>0</v>
      </c>
      <c r="BH519" s="227">
        <f>IF(N519="sníž. přenesená",J519,0)</f>
        <v>0</v>
      </c>
      <c r="BI519" s="227">
        <f>IF(N519="nulová",J519,0)</f>
        <v>0</v>
      </c>
      <c r="BJ519" s="18" t="s">
        <v>140</v>
      </c>
      <c r="BK519" s="227">
        <f>ROUND(I519*H519,2)</f>
        <v>0</v>
      </c>
      <c r="BL519" s="18" t="s">
        <v>226</v>
      </c>
      <c r="BM519" s="226" t="s">
        <v>797</v>
      </c>
    </row>
    <row r="520" s="14" customFormat="1">
      <c r="A520" s="14"/>
      <c r="B520" s="239"/>
      <c r="C520" s="240"/>
      <c r="D520" s="230" t="s">
        <v>142</v>
      </c>
      <c r="E520" s="241" t="s">
        <v>1</v>
      </c>
      <c r="F520" s="242" t="s">
        <v>798</v>
      </c>
      <c r="G520" s="240"/>
      <c r="H520" s="243">
        <v>20.5</v>
      </c>
      <c r="I520" s="244"/>
      <c r="J520" s="240"/>
      <c r="K520" s="240"/>
      <c r="L520" s="245"/>
      <c r="M520" s="246"/>
      <c r="N520" s="247"/>
      <c r="O520" s="247"/>
      <c r="P520" s="247"/>
      <c r="Q520" s="247"/>
      <c r="R520" s="247"/>
      <c r="S520" s="247"/>
      <c r="T520" s="248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49" t="s">
        <v>142</v>
      </c>
      <c r="AU520" s="249" t="s">
        <v>140</v>
      </c>
      <c r="AV520" s="14" t="s">
        <v>140</v>
      </c>
      <c r="AW520" s="14" t="s">
        <v>32</v>
      </c>
      <c r="AX520" s="14" t="s">
        <v>76</v>
      </c>
      <c r="AY520" s="249" t="s">
        <v>132</v>
      </c>
    </row>
    <row r="521" s="15" customFormat="1">
      <c r="A521" s="15"/>
      <c r="B521" s="250"/>
      <c r="C521" s="251"/>
      <c r="D521" s="230" t="s">
        <v>142</v>
      </c>
      <c r="E521" s="252" t="s">
        <v>1</v>
      </c>
      <c r="F521" s="253" t="s">
        <v>145</v>
      </c>
      <c r="G521" s="251"/>
      <c r="H521" s="254">
        <v>20.5</v>
      </c>
      <c r="I521" s="255"/>
      <c r="J521" s="251"/>
      <c r="K521" s="251"/>
      <c r="L521" s="256"/>
      <c r="M521" s="257"/>
      <c r="N521" s="258"/>
      <c r="O521" s="258"/>
      <c r="P521" s="258"/>
      <c r="Q521" s="258"/>
      <c r="R521" s="258"/>
      <c r="S521" s="258"/>
      <c r="T521" s="259"/>
      <c r="U521" s="15"/>
      <c r="V521" s="15"/>
      <c r="W521" s="15"/>
      <c r="X521" s="15"/>
      <c r="Y521" s="15"/>
      <c r="Z521" s="15"/>
      <c r="AA521" s="15"/>
      <c r="AB521" s="15"/>
      <c r="AC521" s="15"/>
      <c r="AD521" s="15"/>
      <c r="AE521" s="15"/>
      <c r="AT521" s="260" t="s">
        <v>142</v>
      </c>
      <c r="AU521" s="260" t="s">
        <v>140</v>
      </c>
      <c r="AV521" s="15" t="s">
        <v>139</v>
      </c>
      <c r="AW521" s="15" t="s">
        <v>32</v>
      </c>
      <c r="AX521" s="15" t="s">
        <v>84</v>
      </c>
      <c r="AY521" s="260" t="s">
        <v>132</v>
      </c>
    </row>
    <row r="522" s="2" customFormat="1" ht="33" customHeight="1">
      <c r="A522" s="39"/>
      <c r="B522" s="40"/>
      <c r="C522" s="215" t="s">
        <v>799</v>
      </c>
      <c r="D522" s="215" t="s">
        <v>134</v>
      </c>
      <c r="E522" s="216" t="s">
        <v>800</v>
      </c>
      <c r="F522" s="217" t="s">
        <v>801</v>
      </c>
      <c r="G522" s="218" t="s">
        <v>208</v>
      </c>
      <c r="H522" s="219">
        <v>15</v>
      </c>
      <c r="I522" s="220"/>
      <c r="J522" s="221">
        <f>ROUND(I522*H522,2)</f>
        <v>0</v>
      </c>
      <c r="K522" s="217" t="s">
        <v>138</v>
      </c>
      <c r="L522" s="45"/>
      <c r="M522" s="222" t="s">
        <v>1</v>
      </c>
      <c r="N522" s="223" t="s">
        <v>42</v>
      </c>
      <c r="O522" s="92"/>
      <c r="P522" s="224">
        <f>O522*H522</f>
        <v>0</v>
      </c>
      <c r="Q522" s="224">
        <v>0.00158</v>
      </c>
      <c r="R522" s="224">
        <f>Q522*H522</f>
        <v>0.023699999999999999</v>
      </c>
      <c r="S522" s="224">
        <v>0</v>
      </c>
      <c r="T522" s="225">
        <f>S522*H522</f>
        <v>0</v>
      </c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R522" s="226" t="s">
        <v>226</v>
      </c>
      <c r="AT522" s="226" t="s">
        <v>134</v>
      </c>
      <c r="AU522" s="226" t="s">
        <v>140</v>
      </c>
      <c r="AY522" s="18" t="s">
        <v>132</v>
      </c>
      <c r="BE522" s="227">
        <f>IF(N522="základní",J522,0)</f>
        <v>0</v>
      </c>
      <c r="BF522" s="227">
        <f>IF(N522="snížená",J522,0)</f>
        <v>0</v>
      </c>
      <c r="BG522" s="227">
        <f>IF(N522="zákl. přenesená",J522,0)</f>
        <v>0</v>
      </c>
      <c r="BH522" s="227">
        <f>IF(N522="sníž. přenesená",J522,0)</f>
        <v>0</v>
      </c>
      <c r="BI522" s="227">
        <f>IF(N522="nulová",J522,0)</f>
        <v>0</v>
      </c>
      <c r="BJ522" s="18" t="s">
        <v>140</v>
      </c>
      <c r="BK522" s="227">
        <f>ROUND(I522*H522,2)</f>
        <v>0</v>
      </c>
      <c r="BL522" s="18" t="s">
        <v>226</v>
      </c>
      <c r="BM522" s="226" t="s">
        <v>802</v>
      </c>
    </row>
    <row r="523" s="2" customFormat="1" ht="37.8" customHeight="1">
      <c r="A523" s="39"/>
      <c r="B523" s="40"/>
      <c r="C523" s="215" t="s">
        <v>803</v>
      </c>
      <c r="D523" s="215" t="s">
        <v>134</v>
      </c>
      <c r="E523" s="216" t="s">
        <v>804</v>
      </c>
      <c r="F523" s="217" t="s">
        <v>805</v>
      </c>
      <c r="G523" s="218" t="s">
        <v>208</v>
      </c>
      <c r="H523" s="219">
        <v>23.300000000000001</v>
      </c>
      <c r="I523" s="220"/>
      <c r="J523" s="221">
        <f>ROUND(I523*H523,2)</f>
        <v>0</v>
      </c>
      <c r="K523" s="217" t="s">
        <v>1</v>
      </c>
      <c r="L523" s="45"/>
      <c r="M523" s="222" t="s">
        <v>1</v>
      </c>
      <c r="N523" s="223" t="s">
        <v>42</v>
      </c>
      <c r="O523" s="92"/>
      <c r="P523" s="224">
        <f>O523*H523</f>
        <v>0</v>
      </c>
      <c r="Q523" s="224">
        <v>0.00167</v>
      </c>
      <c r="R523" s="224">
        <f>Q523*H523</f>
        <v>0.038911000000000001</v>
      </c>
      <c r="S523" s="224">
        <v>0</v>
      </c>
      <c r="T523" s="225">
        <f>S523*H523</f>
        <v>0</v>
      </c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R523" s="226" t="s">
        <v>226</v>
      </c>
      <c r="AT523" s="226" t="s">
        <v>134</v>
      </c>
      <c r="AU523" s="226" t="s">
        <v>140</v>
      </c>
      <c r="AY523" s="18" t="s">
        <v>132</v>
      </c>
      <c r="BE523" s="227">
        <f>IF(N523="základní",J523,0)</f>
        <v>0</v>
      </c>
      <c r="BF523" s="227">
        <f>IF(N523="snížená",J523,0)</f>
        <v>0</v>
      </c>
      <c r="BG523" s="227">
        <f>IF(N523="zákl. přenesená",J523,0)</f>
        <v>0</v>
      </c>
      <c r="BH523" s="227">
        <f>IF(N523="sníž. přenesená",J523,0)</f>
        <v>0</v>
      </c>
      <c r="BI523" s="227">
        <f>IF(N523="nulová",J523,0)</f>
        <v>0</v>
      </c>
      <c r="BJ523" s="18" t="s">
        <v>140</v>
      </c>
      <c r="BK523" s="227">
        <f>ROUND(I523*H523,2)</f>
        <v>0</v>
      </c>
      <c r="BL523" s="18" t="s">
        <v>226</v>
      </c>
      <c r="BM523" s="226" t="s">
        <v>806</v>
      </c>
    </row>
    <row r="524" s="14" customFormat="1">
      <c r="A524" s="14"/>
      <c r="B524" s="239"/>
      <c r="C524" s="240"/>
      <c r="D524" s="230" t="s">
        <v>142</v>
      </c>
      <c r="E524" s="241" t="s">
        <v>1</v>
      </c>
      <c r="F524" s="242" t="s">
        <v>807</v>
      </c>
      <c r="G524" s="240"/>
      <c r="H524" s="243">
        <v>23.300000000000001</v>
      </c>
      <c r="I524" s="244"/>
      <c r="J524" s="240"/>
      <c r="K524" s="240"/>
      <c r="L524" s="245"/>
      <c r="M524" s="246"/>
      <c r="N524" s="247"/>
      <c r="O524" s="247"/>
      <c r="P524" s="247"/>
      <c r="Q524" s="247"/>
      <c r="R524" s="247"/>
      <c r="S524" s="247"/>
      <c r="T524" s="248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49" t="s">
        <v>142</v>
      </c>
      <c r="AU524" s="249" t="s">
        <v>140</v>
      </c>
      <c r="AV524" s="14" t="s">
        <v>140</v>
      </c>
      <c r="AW524" s="14" t="s">
        <v>32</v>
      </c>
      <c r="AX524" s="14" t="s">
        <v>76</v>
      </c>
      <c r="AY524" s="249" t="s">
        <v>132</v>
      </c>
    </row>
    <row r="525" s="15" customFormat="1">
      <c r="A525" s="15"/>
      <c r="B525" s="250"/>
      <c r="C525" s="251"/>
      <c r="D525" s="230" t="s">
        <v>142</v>
      </c>
      <c r="E525" s="252" t="s">
        <v>1</v>
      </c>
      <c r="F525" s="253" t="s">
        <v>145</v>
      </c>
      <c r="G525" s="251"/>
      <c r="H525" s="254">
        <v>23.300000000000001</v>
      </c>
      <c r="I525" s="255"/>
      <c r="J525" s="251"/>
      <c r="K525" s="251"/>
      <c r="L525" s="256"/>
      <c r="M525" s="257"/>
      <c r="N525" s="258"/>
      <c r="O525" s="258"/>
      <c r="P525" s="258"/>
      <c r="Q525" s="258"/>
      <c r="R525" s="258"/>
      <c r="S525" s="258"/>
      <c r="T525" s="259"/>
      <c r="U525" s="15"/>
      <c r="V525" s="15"/>
      <c r="W525" s="15"/>
      <c r="X525" s="15"/>
      <c r="Y525" s="15"/>
      <c r="Z525" s="15"/>
      <c r="AA525" s="15"/>
      <c r="AB525" s="15"/>
      <c r="AC525" s="15"/>
      <c r="AD525" s="15"/>
      <c r="AE525" s="15"/>
      <c r="AT525" s="260" t="s">
        <v>142</v>
      </c>
      <c r="AU525" s="260" t="s">
        <v>140</v>
      </c>
      <c r="AV525" s="15" t="s">
        <v>139</v>
      </c>
      <c r="AW525" s="15" t="s">
        <v>32</v>
      </c>
      <c r="AX525" s="15" t="s">
        <v>84</v>
      </c>
      <c r="AY525" s="260" t="s">
        <v>132</v>
      </c>
    </row>
    <row r="526" s="2" customFormat="1" ht="37.8" customHeight="1">
      <c r="A526" s="39"/>
      <c r="B526" s="40"/>
      <c r="C526" s="215" t="s">
        <v>808</v>
      </c>
      <c r="D526" s="215" t="s">
        <v>134</v>
      </c>
      <c r="E526" s="216" t="s">
        <v>809</v>
      </c>
      <c r="F526" s="217" t="s">
        <v>810</v>
      </c>
      <c r="G526" s="218" t="s">
        <v>208</v>
      </c>
      <c r="H526" s="219">
        <v>31</v>
      </c>
      <c r="I526" s="220"/>
      <c r="J526" s="221">
        <f>ROUND(I526*H526,2)</f>
        <v>0</v>
      </c>
      <c r="K526" s="217" t="s">
        <v>138</v>
      </c>
      <c r="L526" s="45"/>
      <c r="M526" s="222" t="s">
        <v>1</v>
      </c>
      <c r="N526" s="223" t="s">
        <v>42</v>
      </c>
      <c r="O526" s="92"/>
      <c r="P526" s="224">
        <f>O526*H526</f>
        <v>0</v>
      </c>
      <c r="Q526" s="224">
        <v>0.0043200000000000001</v>
      </c>
      <c r="R526" s="224">
        <f>Q526*H526</f>
        <v>0.13392000000000001</v>
      </c>
      <c r="S526" s="224">
        <v>0</v>
      </c>
      <c r="T526" s="225">
        <f>S526*H526</f>
        <v>0</v>
      </c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R526" s="226" t="s">
        <v>226</v>
      </c>
      <c r="AT526" s="226" t="s">
        <v>134</v>
      </c>
      <c r="AU526" s="226" t="s">
        <v>140</v>
      </c>
      <c r="AY526" s="18" t="s">
        <v>132</v>
      </c>
      <c r="BE526" s="227">
        <f>IF(N526="základní",J526,0)</f>
        <v>0</v>
      </c>
      <c r="BF526" s="227">
        <f>IF(N526="snížená",J526,0)</f>
        <v>0</v>
      </c>
      <c r="BG526" s="227">
        <f>IF(N526="zákl. přenesená",J526,0)</f>
        <v>0</v>
      </c>
      <c r="BH526" s="227">
        <f>IF(N526="sníž. přenesená",J526,0)</f>
        <v>0</v>
      </c>
      <c r="BI526" s="227">
        <f>IF(N526="nulová",J526,0)</f>
        <v>0</v>
      </c>
      <c r="BJ526" s="18" t="s">
        <v>140</v>
      </c>
      <c r="BK526" s="227">
        <f>ROUND(I526*H526,2)</f>
        <v>0</v>
      </c>
      <c r="BL526" s="18" t="s">
        <v>226</v>
      </c>
      <c r="BM526" s="226" t="s">
        <v>811</v>
      </c>
    </row>
    <row r="527" s="14" customFormat="1">
      <c r="A527" s="14"/>
      <c r="B527" s="239"/>
      <c r="C527" s="240"/>
      <c r="D527" s="230" t="s">
        <v>142</v>
      </c>
      <c r="E527" s="241" t="s">
        <v>1</v>
      </c>
      <c r="F527" s="242" t="s">
        <v>812</v>
      </c>
      <c r="G527" s="240"/>
      <c r="H527" s="243">
        <v>30</v>
      </c>
      <c r="I527" s="244"/>
      <c r="J527" s="240"/>
      <c r="K527" s="240"/>
      <c r="L527" s="245"/>
      <c r="M527" s="246"/>
      <c r="N527" s="247"/>
      <c r="O527" s="247"/>
      <c r="P527" s="247"/>
      <c r="Q527" s="247"/>
      <c r="R527" s="247"/>
      <c r="S527" s="247"/>
      <c r="T527" s="248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49" t="s">
        <v>142</v>
      </c>
      <c r="AU527" s="249" t="s">
        <v>140</v>
      </c>
      <c r="AV527" s="14" t="s">
        <v>140</v>
      </c>
      <c r="AW527" s="14" t="s">
        <v>32</v>
      </c>
      <c r="AX527" s="14" t="s">
        <v>76</v>
      </c>
      <c r="AY527" s="249" t="s">
        <v>132</v>
      </c>
    </row>
    <row r="528" s="14" customFormat="1">
      <c r="A528" s="14"/>
      <c r="B528" s="239"/>
      <c r="C528" s="240"/>
      <c r="D528" s="230" t="s">
        <v>142</v>
      </c>
      <c r="E528" s="241" t="s">
        <v>1</v>
      </c>
      <c r="F528" s="242" t="s">
        <v>813</v>
      </c>
      <c r="G528" s="240"/>
      <c r="H528" s="243">
        <v>1</v>
      </c>
      <c r="I528" s="244"/>
      <c r="J528" s="240"/>
      <c r="K528" s="240"/>
      <c r="L528" s="245"/>
      <c r="M528" s="246"/>
      <c r="N528" s="247"/>
      <c r="O528" s="247"/>
      <c r="P528" s="247"/>
      <c r="Q528" s="247"/>
      <c r="R528" s="247"/>
      <c r="S528" s="247"/>
      <c r="T528" s="248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49" t="s">
        <v>142</v>
      </c>
      <c r="AU528" s="249" t="s">
        <v>140</v>
      </c>
      <c r="AV528" s="14" t="s">
        <v>140</v>
      </c>
      <c r="AW528" s="14" t="s">
        <v>32</v>
      </c>
      <c r="AX528" s="14" t="s">
        <v>76</v>
      </c>
      <c r="AY528" s="249" t="s">
        <v>132</v>
      </c>
    </row>
    <row r="529" s="15" customFormat="1">
      <c r="A529" s="15"/>
      <c r="B529" s="250"/>
      <c r="C529" s="251"/>
      <c r="D529" s="230" t="s">
        <v>142</v>
      </c>
      <c r="E529" s="252" t="s">
        <v>1</v>
      </c>
      <c r="F529" s="253" t="s">
        <v>145</v>
      </c>
      <c r="G529" s="251"/>
      <c r="H529" s="254">
        <v>31</v>
      </c>
      <c r="I529" s="255"/>
      <c r="J529" s="251"/>
      <c r="K529" s="251"/>
      <c r="L529" s="256"/>
      <c r="M529" s="257"/>
      <c r="N529" s="258"/>
      <c r="O529" s="258"/>
      <c r="P529" s="258"/>
      <c r="Q529" s="258"/>
      <c r="R529" s="258"/>
      <c r="S529" s="258"/>
      <c r="T529" s="259"/>
      <c r="U529" s="15"/>
      <c r="V529" s="15"/>
      <c r="W529" s="15"/>
      <c r="X529" s="15"/>
      <c r="Y529" s="15"/>
      <c r="Z529" s="15"/>
      <c r="AA529" s="15"/>
      <c r="AB529" s="15"/>
      <c r="AC529" s="15"/>
      <c r="AD529" s="15"/>
      <c r="AE529" s="15"/>
      <c r="AT529" s="260" t="s">
        <v>142</v>
      </c>
      <c r="AU529" s="260" t="s">
        <v>140</v>
      </c>
      <c r="AV529" s="15" t="s">
        <v>139</v>
      </c>
      <c r="AW529" s="15" t="s">
        <v>32</v>
      </c>
      <c r="AX529" s="15" t="s">
        <v>84</v>
      </c>
      <c r="AY529" s="260" t="s">
        <v>132</v>
      </c>
    </row>
    <row r="530" s="2" customFormat="1" ht="44.25" customHeight="1">
      <c r="A530" s="39"/>
      <c r="B530" s="40"/>
      <c r="C530" s="215" t="s">
        <v>814</v>
      </c>
      <c r="D530" s="215" t="s">
        <v>134</v>
      </c>
      <c r="E530" s="216" t="s">
        <v>815</v>
      </c>
      <c r="F530" s="217" t="s">
        <v>816</v>
      </c>
      <c r="G530" s="218" t="s">
        <v>208</v>
      </c>
      <c r="H530" s="219">
        <v>12.5</v>
      </c>
      <c r="I530" s="220"/>
      <c r="J530" s="221">
        <f>ROUND(I530*H530,2)</f>
        <v>0</v>
      </c>
      <c r="K530" s="217" t="s">
        <v>138</v>
      </c>
      <c r="L530" s="45"/>
      <c r="M530" s="222" t="s">
        <v>1</v>
      </c>
      <c r="N530" s="223" t="s">
        <v>42</v>
      </c>
      <c r="O530" s="92"/>
      <c r="P530" s="224">
        <f>O530*H530</f>
        <v>0</v>
      </c>
      <c r="Q530" s="224">
        <v>0.0054200000000000003</v>
      </c>
      <c r="R530" s="224">
        <f>Q530*H530</f>
        <v>0.067750000000000005</v>
      </c>
      <c r="S530" s="224">
        <v>0</v>
      </c>
      <c r="T530" s="225">
        <f>S530*H530</f>
        <v>0</v>
      </c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R530" s="226" t="s">
        <v>226</v>
      </c>
      <c r="AT530" s="226" t="s">
        <v>134</v>
      </c>
      <c r="AU530" s="226" t="s">
        <v>140</v>
      </c>
      <c r="AY530" s="18" t="s">
        <v>132</v>
      </c>
      <c r="BE530" s="227">
        <f>IF(N530="základní",J530,0)</f>
        <v>0</v>
      </c>
      <c r="BF530" s="227">
        <f>IF(N530="snížená",J530,0)</f>
        <v>0</v>
      </c>
      <c r="BG530" s="227">
        <f>IF(N530="zákl. přenesená",J530,0)</f>
        <v>0</v>
      </c>
      <c r="BH530" s="227">
        <f>IF(N530="sníž. přenesená",J530,0)</f>
        <v>0</v>
      </c>
      <c r="BI530" s="227">
        <f>IF(N530="nulová",J530,0)</f>
        <v>0</v>
      </c>
      <c r="BJ530" s="18" t="s">
        <v>140</v>
      </c>
      <c r="BK530" s="227">
        <f>ROUND(I530*H530,2)</f>
        <v>0</v>
      </c>
      <c r="BL530" s="18" t="s">
        <v>226</v>
      </c>
      <c r="BM530" s="226" t="s">
        <v>817</v>
      </c>
    </row>
    <row r="531" s="14" customFormat="1">
      <c r="A531" s="14"/>
      <c r="B531" s="239"/>
      <c r="C531" s="240"/>
      <c r="D531" s="230" t="s">
        <v>142</v>
      </c>
      <c r="E531" s="241" t="s">
        <v>1</v>
      </c>
      <c r="F531" s="242" t="s">
        <v>818</v>
      </c>
      <c r="G531" s="240"/>
      <c r="H531" s="243">
        <v>12.5</v>
      </c>
      <c r="I531" s="244"/>
      <c r="J531" s="240"/>
      <c r="K531" s="240"/>
      <c r="L531" s="245"/>
      <c r="M531" s="246"/>
      <c r="N531" s="247"/>
      <c r="O531" s="247"/>
      <c r="P531" s="247"/>
      <c r="Q531" s="247"/>
      <c r="R531" s="247"/>
      <c r="S531" s="247"/>
      <c r="T531" s="248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49" t="s">
        <v>142</v>
      </c>
      <c r="AU531" s="249" t="s">
        <v>140</v>
      </c>
      <c r="AV531" s="14" t="s">
        <v>140</v>
      </c>
      <c r="AW531" s="14" t="s">
        <v>32</v>
      </c>
      <c r="AX531" s="14" t="s">
        <v>76</v>
      </c>
      <c r="AY531" s="249" t="s">
        <v>132</v>
      </c>
    </row>
    <row r="532" s="15" customFormat="1">
      <c r="A532" s="15"/>
      <c r="B532" s="250"/>
      <c r="C532" s="251"/>
      <c r="D532" s="230" t="s">
        <v>142</v>
      </c>
      <c r="E532" s="252" t="s">
        <v>1</v>
      </c>
      <c r="F532" s="253" t="s">
        <v>145</v>
      </c>
      <c r="G532" s="251"/>
      <c r="H532" s="254">
        <v>12.5</v>
      </c>
      <c r="I532" s="255"/>
      <c r="J532" s="251"/>
      <c r="K532" s="251"/>
      <c r="L532" s="256"/>
      <c r="M532" s="257"/>
      <c r="N532" s="258"/>
      <c r="O532" s="258"/>
      <c r="P532" s="258"/>
      <c r="Q532" s="258"/>
      <c r="R532" s="258"/>
      <c r="S532" s="258"/>
      <c r="T532" s="259"/>
      <c r="U532" s="15"/>
      <c r="V532" s="15"/>
      <c r="W532" s="15"/>
      <c r="X532" s="15"/>
      <c r="Y532" s="15"/>
      <c r="Z532" s="15"/>
      <c r="AA532" s="15"/>
      <c r="AB532" s="15"/>
      <c r="AC532" s="15"/>
      <c r="AD532" s="15"/>
      <c r="AE532" s="15"/>
      <c r="AT532" s="260" t="s">
        <v>142</v>
      </c>
      <c r="AU532" s="260" t="s">
        <v>140</v>
      </c>
      <c r="AV532" s="15" t="s">
        <v>139</v>
      </c>
      <c r="AW532" s="15" t="s">
        <v>32</v>
      </c>
      <c r="AX532" s="15" t="s">
        <v>84</v>
      </c>
      <c r="AY532" s="260" t="s">
        <v>132</v>
      </c>
    </row>
    <row r="533" s="2" customFormat="1" ht="44.25" customHeight="1">
      <c r="A533" s="39"/>
      <c r="B533" s="40"/>
      <c r="C533" s="215" t="s">
        <v>819</v>
      </c>
      <c r="D533" s="215" t="s">
        <v>134</v>
      </c>
      <c r="E533" s="216" t="s">
        <v>820</v>
      </c>
      <c r="F533" s="217" t="s">
        <v>821</v>
      </c>
      <c r="G533" s="218" t="s">
        <v>312</v>
      </c>
      <c r="H533" s="219">
        <v>2</v>
      </c>
      <c r="I533" s="220"/>
      <c r="J533" s="221">
        <f>ROUND(I533*H533,2)</f>
        <v>0</v>
      </c>
      <c r="K533" s="217" t="s">
        <v>138</v>
      </c>
      <c r="L533" s="45"/>
      <c r="M533" s="222" t="s">
        <v>1</v>
      </c>
      <c r="N533" s="223" t="s">
        <v>42</v>
      </c>
      <c r="O533" s="92"/>
      <c r="P533" s="224">
        <f>O533*H533</f>
        <v>0</v>
      </c>
      <c r="Q533" s="224">
        <v>0.0073400000000000002</v>
      </c>
      <c r="R533" s="224">
        <f>Q533*H533</f>
        <v>0.01468</v>
      </c>
      <c r="S533" s="224">
        <v>0</v>
      </c>
      <c r="T533" s="225">
        <f>S533*H533</f>
        <v>0</v>
      </c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R533" s="226" t="s">
        <v>226</v>
      </c>
      <c r="AT533" s="226" t="s">
        <v>134</v>
      </c>
      <c r="AU533" s="226" t="s">
        <v>140</v>
      </c>
      <c r="AY533" s="18" t="s">
        <v>132</v>
      </c>
      <c r="BE533" s="227">
        <f>IF(N533="základní",J533,0)</f>
        <v>0</v>
      </c>
      <c r="BF533" s="227">
        <f>IF(N533="snížená",J533,0)</f>
        <v>0</v>
      </c>
      <c r="BG533" s="227">
        <f>IF(N533="zákl. přenesená",J533,0)</f>
        <v>0</v>
      </c>
      <c r="BH533" s="227">
        <f>IF(N533="sníž. přenesená",J533,0)</f>
        <v>0</v>
      </c>
      <c r="BI533" s="227">
        <f>IF(N533="nulová",J533,0)</f>
        <v>0</v>
      </c>
      <c r="BJ533" s="18" t="s">
        <v>140</v>
      </c>
      <c r="BK533" s="227">
        <f>ROUND(I533*H533,2)</f>
        <v>0</v>
      </c>
      <c r="BL533" s="18" t="s">
        <v>226</v>
      </c>
      <c r="BM533" s="226" t="s">
        <v>822</v>
      </c>
    </row>
    <row r="534" s="2" customFormat="1" ht="16.5" customHeight="1">
      <c r="A534" s="39"/>
      <c r="B534" s="40"/>
      <c r="C534" s="215" t="s">
        <v>823</v>
      </c>
      <c r="D534" s="215" t="s">
        <v>134</v>
      </c>
      <c r="E534" s="216" t="s">
        <v>824</v>
      </c>
      <c r="F534" s="217" t="s">
        <v>825</v>
      </c>
      <c r="G534" s="218" t="s">
        <v>208</v>
      </c>
      <c r="H534" s="219">
        <v>20.5</v>
      </c>
      <c r="I534" s="220"/>
      <c r="J534" s="221">
        <f>ROUND(I534*H534,2)</f>
        <v>0</v>
      </c>
      <c r="K534" s="217" t="s">
        <v>138</v>
      </c>
      <c r="L534" s="45"/>
      <c r="M534" s="222" t="s">
        <v>1</v>
      </c>
      <c r="N534" s="223" t="s">
        <v>42</v>
      </c>
      <c r="O534" s="92"/>
      <c r="P534" s="224">
        <f>O534*H534</f>
        <v>0</v>
      </c>
      <c r="Q534" s="224">
        <v>0</v>
      </c>
      <c r="R534" s="224">
        <f>Q534*H534</f>
        <v>0</v>
      </c>
      <c r="S534" s="224">
        <v>0</v>
      </c>
      <c r="T534" s="225">
        <f>S534*H534</f>
        <v>0</v>
      </c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R534" s="226" t="s">
        <v>226</v>
      </c>
      <c r="AT534" s="226" t="s">
        <v>134</v>
      </c>
      <c r="AU534" s="226" t="s">
        <v>140</v>
      </c>
      <c r="AY534" s="18" t="s">
        <v>132</v>
      </c>
      <c r="BE534" s="227">
        <f>IF(N534="základní",J534,0)</f>
        <v>0</v>
      </c>
      <c r="BF534" s="227">
        <f>IF(N534="snížená",J534,0)</f>
        <v>0</v>
      </c>
      <c r="BG534" s="227">
        <f>IF(N534="zákl. přenesená",J534,0)</f>
        <v>0</v>
      </c>
      <c r="BH534" s="227">
        <f>IF(N534="sníž. přenesená",J534,0)</f>
        <v>0</v>
      </c>
      <c r="BI534" s="227">
        <f>IF(N534="nulová",J534,0)</f>
        <v>0</v>
      </c>
      <c r="BJ534" s="18" t="s">
        <v>140</v>
      </c>
      <c r="BK534" s="227">
        <f>ROUND(I534*H534,2)</f>
        <v>0</v>
      </c>
      <c r="BL534" s="18" t="s">
        <v>226</v>
      </c>
      <c r="BM534" s="226" t="s">
        <v>826</v>
      </c>
    </row>
    <row r="535" s="14" customFormat="1">
      <c r="A535" s="14"/>
      <c r="B535" s="239"/>
      <c r="C535" s="240"/>
      <c r="D535" s="230" t="s">
        <v>142</v>
      </c>
      <c r="E535" s="241" t="s">
        <v>1</v>
      </c>
      <c r="F535" s="242" t="s">
        <v>798</v>
      </c>
      <c r="G535" s="240"/>
      <c r="H535" s="243">
        <v>20.5</v>
      </c>
      <c r="I535" s="244"/>
      <c r="J535" s="240"/>
      <c r="K535" s="240"/>
      <c r="L535" s="245"/>
      <c r="M535" s="246"/>
      <c r="N535" s="247"/>
      <c r="O535" s="247"/>
      <c r="P535" s="247"/>
      <c r="Q535" s="247"/>
      <c r="R535" s="247"/>
      <c r="S535" s="247"/>
      <c r="T535" s="248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49" t="s">
        <v>142</v>
      </c>
      <c r="AU535" s="249" t="s">
        <v>140</v>
      </c>
      <c r="AV535" s="14" t="s">
        <v>140</v>
      </c>
      <c r="AW535" s="14" t="s">
        <v>32</v>
      </c>
      <c r="AX535" s="14" t="s">
        <v>76</v>
      </c>
      <c r="AY535" s="249" t="s">
        <v>132</v>
      </c>
    </row>
    <row r="536" s="15" customFormat="1">
      <c r="A536" s="15"/>
      <c r="B536" s="250"/>
      <c r="C536" s="251"/>
      <c r="D536" s="230" t="s">
        <v>142</v>
      </c>
      <c r="E536" s="252" t="s">
        <v>1</v>
      </c>
      <c r="F536" s="253" t="s">
        <v>145</v>
      </c>
      <c r="G536" s="251"/>
      <c r="H536" s="254">
        <v>20.5</v>
      </c>
      <c r="I536" s="255"/>
      <c r="J536" s="251"/>
      <c r="K536" s="251"/>
      <c r="L536" s="256"/>
      <c r="M536" s="257"/>
      <c r="N536" s="258"/>
      <c r="O536" s="258"/>
      <c r="P536" s="258"/>
      <c r="Q536" s="258"/>
      <c r="R536" s="258"/>
      <c r="S536" s="258"/>
      <c r="T536" s="259"/>
      <c r="U536" s="15"/>
      <c r="V536" s="15"/>
      <c r="W536" s="15"/>
      <c r="X536" s="15"/>
      <c r="Y536" s="15"/>
      <c r="Z536" s="15"/>
      <c r="AA536" s="15"/>
      <c r="AB536" s="15"/>
      <c r="AC536" s="15"/>
      <c r="AD536" s="15"/>
      <c r="AE536" s="15"/>
      <c r="AT536" s="260" t="s">
        <v>142</v>
      </c>
      <c r="AU536" s="260" t="s">
        <v>140</v>
      </c>
      <c r="AV536" s="15" t="s">
        <v>139</v>
      </c>
      <c r="AW536" s="15" t="s">
        <v>32</v>
      </c>
      <c r="AX536" s="15" t="s">
        <v>84</v>
      </c>
      <c r="AY536" s="260" t="s">
        <v>132</v>
      </c>
    </row>
    <row r="537" s="2" customFormat="1" ht="24.15" customHeight="1">
      <c r="A537" s="39"/>
      <c r="B537" s="40"/>
      <c r="C537" s="215" t="s">
        <v>827</v>
      </c>
      <c r="D537" s="215" t="s">
        <v>134</v>
      </c>
      <c r="E537" s="216" t="s">
        <v>828</v>
      </c>
      <c r="F537" s="217" t="s">
        <v>829</v>
      </c>
      <c r="G537" s="218" t="s">
        <v>208</v>
      </c>
      <c r="H537" s="219">
        <v>2.0499999999999998</v>
      </c>
      <c r="I537" s="220"/>
      <c r="J537" s="221">
        <f>ROUND(I537*H537,2)</f>
        <v>0</v>
      </c>
      <c r="K537" s="217" t="s">
        <v>1</v>
      </c>
      <c r="L537" s="45"/>
      <c r="M537" s="222" t="s">
        <v>1</v>
      </c>
      <c r="N537" s="223" t="s">
        <v>42</v>
      </c>
      <c r="O537" s="92"/>
      <c r="P537" s="224">
        <f>O537*H537</f>
        <v>0</v>
      </c>
      <c r="Q537" s="224">
        <v>0.0068799999999999998</v>
      </c>
      <c r="R537" s="224">
        <f>Q537*H537</f>
        <v>0.014103999999999999</v>
      </c>
      <c r="S537" s="224">
        <v>0</v>
      </c>
      <c r="T537" s="225">
        <f>S537*H537</f>
        <v>0</v>
      </c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R537" s="226" t="s">
        <v>226</v>
      </c>
      <c r="AT537" s="226" t="s">
        <v>134</v>
      </c>
      <c r="AU537" s="226" t="s">
        <v>140</v>
      </c>
      <c r="AY537" s="18" t="s">
        <v>132</v>
      </c>
      <c r="BE537" s="227">
        <f>IF(N537="základní",J537,0)</f>
        <v>0</v>
      </c>
      <c r="BF537" s="227">
        <f>IF(N537="snížená",J537,0)</f>
        <v>0</v>
      </c>
      <c r="BG537" s="227">
        <f>IF(N537="zákl. přenesená",J537,0)</f>
        <v>0</v>
      </c>
      <c r="BH537" s="227">
        <f>IF(N537="sníž. přenesená",J537,0)</f>
        <v>0</v>
      </c>
      <c r="BI537" s="227">
        <f>IF(N537="nulová",J537,0)</f>
        <v>0</v>
      </c>
      <c r="BJ537" s="18" t="s">
        <v>140</v>
      </c>
      <c r="BK537" s="227">
        <f>ROUND(I537*H537,2)</f>
        <v>0</v>
      </c>
      <c r="BL537" s="18" t="s">
        <v>226</v>
      </c>
      <c r="BM537" s="226" t="s">
        <v>830</v>
      </c>
    </row>
    <row r="538" s="14" customFormat="1">
      <c r="A538" s="14"/>
      <c r="B538" s="239"/>
      <c r="C538" s="240"/>
      <c r="D538" s="230" t="s">
        <v>142</v>
      </c>
      <c r="E538" s="241" t="s">
        <v>1</v>
      </c>
      <c r="F538" s="242" t="s">
        <v>831</v>
      </c>
      <c r="G538" s="240"/>
      <c r="H538" s="243">
        <v>2.0499999999999998</v>
      </c>
      <c r="I538" s="244"/>
      <c r="J538" s="240"/>
      <c r="K538" s="240"/>
      <c r="L538" s="245"/>
      <c r="M538" s="246"/>
      <c r="N538" s="247"/>
      <c r="O538" s="247"/>
      <c r="P538" s="247"/>
      <c r="Q538" s="247"/>
      <c r="R538" s="247"/>
      <c r="S538" s="247"/>
      <c r="T538" s="248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49" t="s">
        <v>142</v>
      </c>
      <c r="AU538" s="249" t="s">
        <v>140</v>
      </c>
      <c r="AV538" s="14" t="s">
        <v>140</v>
      </c>
      <c r="AW538" s="14" t="s">
        <v>32</v>
      </c>
      <c r="AX538" s="14" t="s">
        <v>76</v>
      </c>
      <c r="AY538" s="249" t="s">
        <v>132</v>
      </c>
    </row>
    <row r="539" s="15" customFormat="1">
      <c r="A539" s="15"/>
      <c r="B539" s="250"/>
      <c r="C539" s="251"/>
      <c r="D539" s="230" t="s">
        <v>142</v>
      </c>
      <c r="E539" s="252" t="s">
        <v>1</v>
      </c>
      <c r="F539" s="253" t="s">
        <v>145</v>
      </c>
      <c r="G539" s="251"/>
      <c r="H539" s="254">
        <v>2.0499999999999998</v>
      </c>
      <c r="I539" s="255"/>
      <c r="J539" s="251"/>
      <c r="K539" s="251"/>
      <c r="L539" s="256"/>
      <c r="M539" s="257"/>
      <c r="N539" s="258"/>
      <c r="O539" s="258"/>
      <c r="P539" s="258"/>
      <c r="Q539" s="258"/>
      <c r="R539" s="258"/>
      <c r="S539" s="258"/>
      <c r="T539" s="259"/>
      <c r="U539" s="15"/>
      <c r="V539" s="15"/>
      <c r="W539" s="15"/>
      <c r="X539" s="15"/>
      <c r="Y539" s="15"/>
      <c r="Z539" s="15"/>
      <c r="AA539" s="15"/>
      <c r="AB539" s="15"/>
      <c r="AC539" s="15"/>
      <c r="AD539" s="15"/>
      <c r="AE539" s="15"/>
      <c r="AT539" s="260" t="s">
        <v>142</v>
      </c>
      <c r="AU539" s="260" t="s">
        <v>140</v>
      </c>
      <c r="AV539" s="15" t="s">
        <v>139</v>
      </c>
      <c r="AW539" s="15" t="s">
        <v>32</v>
      </c>
      <c r="AX539" s="15" t="s">
        <v>84</v>
      </c>
      <c r="AY539" s="260" t="s">
        <v>132</v>
      </c>
    </row>
    <row r="540" s="2" customFormat="1" ht="16.5" customHeight="1">
      <c r="A540" s="39"/>
      <c r="B540" s="40"/>
      <c r="C540" s="215" t="s">
        <v>832</v>
      </c>
      <c r="D540" s="215" t="s">
        <v>134</v>
      </c>
      <c r="E540" s="216" t="s">
        <v>833</v>
      </c>
      <c r="F540" s="217" t="s">
        <v>834</v>
      </c>
      <c r="G540" s="218" t="s">
        <v>208</v>
      </c>
      <c r="H540" s="219">
        <v>12.435000000000001</v>
      </c>
      <c r="I540" s="220"/>
      <c r="J540" s="221">
        <f>ROUND(I540*H540,2)</f>
        <v>0</v>
      </c>
      <c r="K540" s="217" t="s">
        <v>1</v>
      </c>
      <c r="L540" s="45"/>
      <c r="M540" s="222" t="s">
        <v>1</v>
      </c>
      <c r="N540" s="223" t="s">
        <v>42</v>
      </c>
      <c r="O540" s="92"/>
      <c r="P540" s="224">
        <f>O540*H540</f>
        <v>0</v>
      </c>
      <c r="Q540" s="224">
        <v>1.0000000000000001E-05</v>
      </c>
      <c r="R540" s="224">
        <f>Q540*H540</f>
        <v>0.00012435000000000001</v>
      </c>
      <c r="S540" s="224">
        <v>0</v>
      </c>
      <c r="T540" s="225">
        <f>S540*H540</f>
        <v>0</v>
      </c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R540" s="226" t="s">
        <v>226</v>
      </c>
      <c r="AT540" s="226" t="s">
        <v>134</v>
      </c>
      <c r="AU540" s="226" t="s">
        <v>140</v>
      </c>
      <c r="AY540" s="18" t="s">
        <v>132</v>
      </c>
      <c r="BE540" s="227">
        <f>IF(N540="základní",J540,0)</f>
        <v>0</v>
      </c>
      <c r="BF540" s="227">
        <f>IF(N540="snížená",J540,0)</f>
        <v>0</v>
      </c>
      <c r="BG540" s="227">
        <f>IF(N540="zákl. přenesená",J540,0)</f>
        <v>0</v>
      </c>
      <c r="BH540" s="227">
        <f>IF(N540="sníž. přenesená",J540,0)</f>
        <v>0</v>
      </c>
      <c r="BI540" s="227">
        <f>IF(N540="nulová",J540,0)</f>
        <v>0</v>
      </c>
      <c r="BJ540" s="18" t="s">
        <v>140</v>
      </c>
      <c r="BK540" s="227">
        <f>ROUND(I540*H540,2)</f>
        <v>0</v>
      </c>
      <c r="BL540" s="18" t="s">
        <v>226</v>
      </c>
      <c r="BM540" s="226" t="s">
        <v>835</v>
      </c>
    </row>
    <row r="541" s="2" customFormat="1" ht="16.5" customHeight="1">
      <c r="A541" s="39"/>
      <c r="B541" s="40"/>
      <c r="C541" s="261" t="s">
        <v>836</v>
      </c>
      <c r="D541" s="261" t="s">
        <v>231</v>
      </c>
      <c r="E541" s="262" t="s">
        <v>837</v>
      </c>
      <c r="F541" s="263" t="s">
        <v>838</v>
      </c>
      <c r="G541" s="264" t="s">
        <v>208</v>
      </c>
      <c r="H541" s="265">
        <v>12.808</v>
      </c>
      <c r="I541" s="266"/>
      <c r="J541" s="267">
        <f>ROUND(I541*H541,2)</f>
        <v>0</v>
      </c>
      <c r="K541" s="263" t="s">
        <v>1</v>
      </c>
      <c r="L541" s="268"/>
      <c r="M541" s="269" t="s">
        <v>1</v>
      </c>
      <c r="N541" s="270" t="s">
        <v>42</v>
      </c>
      <c r="O541" s="92"/>
      <c r="P541" s="224">
        <f>O541*H541</f>
        <v>0</v>
      </c>
      <c r="Q541" s="224">
        <v>0.00029999999999999997</v>
      </c>
      <c r="R541" s="224">
        <f>Q541*H541</f>
        <v>0.0038423999999999997</v>
      </c>
      <c r="S541" s="224">
        <v>0</v>
      </c>
      <c r="T541" s="225">
        <f>S541*H541</f>
        <v>0</v>
      </c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R541" s="226" t="s">
        <v>325</v>
      </c>
      <c r="AT541" s="226" t="s">
        <v>231</v>
      </c>
      <c r="AU541" s="226" t="s">
        <v>140</v>
      </c>
      <c r="AY541" s="18" t="s">
        <v>132</v>
      </c>
      <c r="BE541" s="227">
        <f>IF(N541="základní",J541,0)</f>
        <v>0</v>
      </c>
      <c r="BF541" s="227">
        <f>IF(N541="snížená",J541,0)</f>
        <v>0</v>
      </c>
      <c r="BG541" s="227">
        <f>IF(N541="zákl. přenesená",J541,0)</f>
        <v>0</v>
      </c>
      <c r="BH541" s="227">
        <f>IF(N541="sníž. přenesená",J541,0)</f>
        <v>0</v>
      </c>
      <c r="BI541" s="227">
        <f>IF(N541="nulová",J541,0)</f>
        <v>0</v>
      </c>
      <c r="BJ541" s="18" t="s">
        <v>140</v>
      </c>
      <c r="BK541" s="227">
        <f>ROUND(I541*H541,2)</f>
        <v>0</v>
      </c>
      <c r="BL541" s="18" t="s">
        <v>226</v>
      </c>
      <c r="BM541" s="226" t="s">
        <v>839</v>
      </c>
    </row>
    <row r="542" s="14" customFormat="1">
      <c r="A542" s="14"/>
      <c r="B542" s="239"/>
      <c r="C542" s="240"/>
      <c r="D542" s="230" t="s">
        <v>142</v>
      </c>
      <c r="E542" s="240"/>
      <c r="F542" s="242" t="s">
        <v>840</v>
      </c>
      <c r="G542" s="240"/>
      <c r="H542" s="243">
        <v>12.808</v>
      </c>
      <c r="I542" s="244"/>
      <c r="J542" s="240"/>
      <c r="K542" s="240"/>
      <c r="L542" s="245"/>
      <c r="M542" s="246"/>
      <c r="N542" s="247"/>
      <c r="O542" s="247"/>
      <c r="P542" s="247"/>
      <c r="Q542" s="247"/>
      <c r="R542" s="247"/>
      <c r="S542" s="247"/>
      <c r="T542" s="248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49" t="s">
        <v>142</v>
      </c>
      <c r="AU542" s="249" t="s">
        <v>140</v>
      </c>
      <c r="AV542" s="14" t="s">
        <v>140</v>
      </c>
      <c r="AW542" s="14" t="s">
        <v>4</v>
      </c>
      <c r="AX542" s="14" t="s">
        <v>84</v>
      </c>
      <c r="AY542" s="249" t="s">
        <v>132</v>
      </c>
    </row>
    <row r="543" s="2" customFormat="1" ht="55.5" customHeight="1">
      <c r="A543" s="39"/>
      <c r="B543" s="40"/>
      <c r="C543" s="215" t="s">
        <v>841</v>
      </c>
      <c r="D543" s="215" t="s">
        <v>134</v>
      </c>
      <c r="E543" s="216" t="s">
        <v>842</v>
      </c>
      <c r="F543" s="217" t="s">
        <v>843</v>
      </c>
      <c r="G543" s="218" t="s">
        <v>179</v>
      </c>
      <c r="H543" s="219">
        <v>0.29699999999999999</v>
      </c>
      <c r="I543" s="220"/>
      <c r="J543" s="221">
        <f>ROUND(I543*H543,2)</f>
        <v>0</v>
      </c>
      <c r="K543" s="217" t="s">
        <v>138</v>
      </c>
      <c r="L543" s="45"/>
      <c r="M543" s="222" t="s">
        <v>1</v>
      </c>
      <c r="N543" s="223" t="s">
        <v>42</v>
      </c>
      <c r="O543" s="92"/>
      <c r="P543" s="224">
        <f>O543*H543</f>
        <v>0</v>
      </c>
      <c r="Q543" s="224">
        <v>0</v>
      </c>
      <c r="R543" s="224">
        <f>Q543*H543</f>
        <v>0</v>
      </c>
      <c r="S543" s="224">
        <v>0</v>
      </c>
      <c r="T543" s="225">
        <f>S543*H543</f>
        <v>0</v>
      </c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R543" s="226" t="s">
        <v>226</v>
      </c>
      <c r="AT543" s="226" t="s">
        <v>134</v>
      </c>
      <c r="AU543" s="226" t="s">
        <v>140</v>
      </c>
      <c r="AY543" s="18" t="s">
        <v>132</v>
      </c>
      <c r="BE543" s="227">
        <f>IF(N543="základní",J543,0)</f>
        <v>0</v>
      </c>
      <c r="BF543" s="227">
        <f>IF(N543="snížená",J543,0)</f>
        <v>0</v>
      </c>
      <c r="BG543" s="227">
        <f>IF(N543="zákl. přenesená",J543,0)</f>
        <v>0</v>
      </c>
      <c r="BH543" s="227">
        <f>IF(N543="sníž. přenesená",J543,0)</f>
        <v>0</v>
      </c>
      <c r="BI543" s="227">
        <f>IF(N543="nulová",J543,0)</f>
        <v>0</v>
      </c>
      <c r="BJ543" s="18" t="s">
        <v>140</v>
      </c>
      <c r="BK543" s="227">
        <f>ROUND(I543*H543,2)</f>
        <v>0</v>
      </c>
      <c r="BL543" s="18" t="s">
        <v>226</v>
      </c>
      <c r="BM543" s="226" t="s">
        <v>844</v>
      </c>
    </row>
    <row r="544" s="12" customFormat="1" ht="22.8" customHeight="1">
      <c r="A544" s="12"/>
      <c r="B544" s="199"/>
      <c r="C544" s="200"/>
      <c r="D544" s="201" t="s">
        <v>75</v>
      </c>
      <c r="E544" s="213" t="s">
        <v>845</v>
      </c>
      <c r="F544" s="213" t="s">
        <v>846</v>
      </c>
      <c r="G544" s="200"/>
      <c r="H544" s="200"/>
      <c r="I544" s="203"/>
      <c r="J544" s="214">
        <f>BK544</f>
        <v>0</v>
      </c>
      <c r="K544" s="200"/>
      <c r="L544" s="205"/>
      <c r="M544" s="206"/>
      <c r="N544" s="207"/>
      <c r="O544" s="207"/>
      <c r="P544" s="208">
        <f>SUM(P545:P596)</f>
        <v>0</v>
      </c>
      <c r="Q544" s="207"/>
      <c r="R544" s="208">
        <f>SUM(R545:R596)</f>
        <v>2.4712701999999998</v>
      </c>
      <c r="S544" s="207"/>
      <c r="T544" s="209">
        <f>SUM(T545:T596)</f>
        <v>0.79228949999999987</v>
      </c>
      <c r="U544" s="12"/>
      <c r="V544" s="12"/>
      <c r="W544" s="12"/>
      <c r="X544" s="12"/>
      <c r="Y544" s="12"/>
      <c r="Z544" s="12"/>
      <c r="AA544" s="12"/>
      <c r="AB544" s="12"/>
      <c r="AC544" s="12"/>
      <c r="AD544" s="12"/>
      <c r="AE544" s="12"/>
      <c r="AR544" s="210" t="s">
        <v>140</v>
      </c>
      <c r="AT544" s="211" t="s">
        <v>75</v>
      </c>
      <c r="AU544" s="211" t="s">
        <v>84</v>
      </c>
      <c r="AY544" s="210" t="s">
        <v>132</v>
      </c>
      <c r="BK544" s="212">
        <f>SUM(BK545:BK596)</f>
        <v>0</v>
      </c>
    </row>
    <row r="545" s="2" customFormat="1" ht="16.5" customHeight="1">
      <c r="A545" s="39"/>
      <c r="B545" s="40"/>
      <c r="C545" s="215" t="s">
        <v>847</v>
      </c>
      <c r="D545" s="215" t="s">
        <v>134</v>
      </c>
      <c r="E545" s="216" t="s">
        <v>848</v>
      </c>
      <c r="F545" s="217" t="s">
        <v>849</v>
      </c>
      <c r="G545" s="218" t="s">
        <v>137</v>
      </c>
      <c r="H545" s="219">
        <v>36.774999999999999</v>
      </c>
      <c r="I545" s="220"/>
      <c r="J545" s="221">
        <f>ROUND(I545*H545,2)</f>
        <v>0</v>
      </c>
      <c r="K545" s="217" t="s">
        <v>138</v>
      </c>
      <c r="L545" s="45"/>
      <c r="M545" s="222" t="s">
        <v>1</v>
      </c>
      <c r="N545" s="223" t="s">
        <v>42</v>
      </c>
      <c r="O545" s="92"/>
      <c r="P545" s="224">
        <f>O545*H545</f>
        <v>0</v>
      </c>
      <c r="Q545" s="224">
        <v>0</v>
      </c>
      <c r="R545" s="224">
        <f>Q545*H545</f>
        <v>0</v>
      </c>
      <c r="S545" s="224">
        <v>0.01098</v>
      </c>
      <c r="T545" s="225">
        <f>S545*H545</f>
        <v>0.40378949999999997</v>
      </c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R545" s="226" t="s">
        <v>226</v>
      </c>
      <c r="AT545" s="226" t="s">
        <v>134</v>
      </c>
      <c r="AU545" s="226" t="s">
        <v>140</v>
      </c>
      <c r="AY545" s="18" t="s">
        <v>132</v>
      </c>
      <c r="BE545" s="227">
        <f>IF(N545="základní",J545,0)</f>
        <v>0</v>
      </c>
      <c r="BF545" s="227">
        <f>IF(N545="snížená",J545,0)</f>
        <v>0</v>
      </c>
      <c r="BG545" s="227">
        <f>IF(N545="zákl. přenesená",J545,0)</f>
        <v>0</v>
      </c>
      <c r="BH545" s="227">
        <f>IF(N545="sníž. přenesená",J545,0)</f>
        <v>0</v>
      </c>
      <c r="BI545" s="227">
        <f>IF(N545="nulová",J545,0)</f>
        <v>0</v>
      </c>
      <c r="BJ545" s="18" t="s">
        <v>140</v>
      </c>
      <c r="BK545" s="227">
        <f>ROUND(I545*H545,2)</f>
        <v>0</v>
      </c>
      <c r="BL545" s="18" t="s">
        <v>226</v>
      </c>
      <c r="BM545" s="226" t="s">
        <v>850</v>
      </c>
    </row>
    <row r="546" s="13" customFormat="1">
      <c r="A546" s="13"/>
      <c r="B546" s="228"/>
      <c r="C546" s="229"/>
      <c r="D546" s="230" t="s">
        <v>142</v>
      </c>
      <c r="E546" s="231" t="s">
        <v>1</v>
      </c>
      <c r="F546" s="232" t="s">
        <v>851</v>
      </c>
      <c r="G546" s="229"/>
      <c r="H546" s="231" t="s">
        <v>1</v>
      </c>
      <c r="I546" s="233"/>
      <c r="J546" s="229"/>
      <c r="K546" s="229"/>
      <c r="L546" s="234"/>
      <c r="M546" s="235"/>
      <c r="N546" s="236"/>
      <c r="O546" s="236"/>
      <c r="P546" s="236"/>
      <c r="Q546" s="236"/>
      <c r="R546" s="236"/>
      <c r="S546" s="236"/>
      <c r="T546" s="237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38" t="s">
        <v>142</v>
      </c>
      <c r="AU546" s="238" t="s">
        <v>140</v>
      </c>
      <c r="AV546" s="13" t="s">
        <v>84</v>
      </c>
      <c r="AW546" s="13" t="s">
        <v>32</v>
      </c>
      <c r="AX546" s="13" t="s">
        <v>76</v>
      </c>
      <c r="AY546" s="238" t="s">
        <v>132</v>
      </c>
    </row>
    <row r="547" s="14" customFormat="1">
      <c r="A547" s="14"/>
      <c r="B547" s="239"/>
      <c r="C547" s="240"/>
      <c r="D547" s="230" t="s">
        <v>142</v>
      </c>
      <c r="E547" s="241" t="s">
        <v>1</v>
      </c>
      <c r="F547" s="242" t="s">
        <v>852</v>
      </c>
      <c r="G547" s="240"/>
      <c r="H547" s="243">
        <v>32.625</v>
      </c>
      <c r="I547" s="244"/>
      <c r="J547" s="240"/>
      <c r="K547" s="240"/>
      <c r="L547" s="245"/>
      <c r="M547" s="246"/>
      <c r="N547" s="247"/>
      <c r="O547" s="247"/>
      <c r="P547" s="247"/>
      <c r="Q547" s="247"/>
      <c r="R547" s="247"/>
      <c r="S547" s="247"/>
      <c r="T547" s="248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49" t="s">
        <v>142</v>
      </c>
      <c r="AU547" s="249" t="s">
        <v>140</v>
      </c>
      <c r="AV547" s="14" t="s">
        <v>140</v>
      </c>
      <c r="AW547" s="14" t="s">
        <v>32</v>
      </c>
      <c r="AX547" s="14" t="s">
        <v>76</v>
      </c>
      <c r="AY547" s="249" t="s">
        <v>132</v>
      </c>
    </row>
    <row r="548" s="13" customFormat="1">
      <c r="A548" s="13"/>
      <c r="B548" s="228"/>
      <c r="C548" s="229"/>
      <c r="D548" s="230" t="s">
        <v>142</v>
      </c>
      <c r="E548" s="231" t="s">
        <v>1</v>
      </c>
      <c r="F548" s="232" t="s">
        <v>853</v>
      </c>
      <c r="G548" s="229"/>
      <c r="H548" s="231" t="s">
        <v>1</v>
      </c>
      <c r="I548" s="233"/>
      <c r="J548" s="229"/>
      <c r="K548" s="229"/>
      <c r="L548" s="234"/>
      <c r="M548" s="235"/>
      <c r="N548" s="236"/>
      <c r="O548" s="236"/>
      <c r="P548" s="236"/>
      <c r="Q548" s="236"/>
      <c r="R548" s="236"/>
      <c r="S548" s="236"/>
      <c r="T548" s="237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38" t="s">
        <v>142</v>
      </c>
      <c r="AU548" s="238" t="s">
        <v>140</v>
      </c>
      <c r="AV548" s="13" t="s">
        <v>84</v>
      </c>
      <c r="AW548" s="13" t="s">
        <v>32</v>
      </c>
      <c r="AX548" s="13" t="s">
        <v>76</v>
      </c>
      <c r="AY548" s="238" t="s">
        <v>132</v>
      </c>
    </row>
    <row r="549" s="14" customFormat="1">
      <c r="A549" s="14"/>
      <c r="B549" s="239"/>
      <c r="C549" s="240"/>
      <c r="D549" s="230" t="s">
        <v>142</v>
      </c>
      <c r="E549" s="241" t="s">
        <v>1</v>
      </c>
      <c r="F549" s="242" t="s">
        <v>854</v>
      </c>
      <c r="G549" s="240"/>
      <c r="H549" s="243">
        <v>4.1500000000000004</v>
      </c>
      <c r="I549" s="244"/>
      <c r="J549" s="240"/>
      <c r="K549" s="240"/>
      <c r="L549" s="245"/>
      <c r="M549" s="246"/>
      <c r="N549" s="247"/>
      <c r="O549" s="247"/>
      <c r="P549" s="247"/>
      <c r="Q549" s="247"/>
      <c r="R549" s="247"/>
      <c r="S549" s="247"/>
      <c r="T549" s="248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49" t="s">
        <v>142</v>
      </c>
      <c r="AU549" s="249" t="s">
        <v>140</v>
      </c>
      <c r="AV549" s="14" t="s">
        <v>140</v>
      </c>
      <c r="AW549" s="14" t="s">
        <v>32</v>
      </c>
      <c r="AX549" s="14" t="s">
        <v>76</v>
      </c>
      <c r="AY549" s="249" t="s">
        <v>132</v>
      </c>
    </row>
    <row r="550" s="15" customFormat="1">
      <c r="A550" s="15"/>
      <c r="B550" s="250"/>
      <c r="C550" s="251"/>
      <c r="D550" s="230" t="s">
        <v>142</v>
      </c>
      <c r="E550" s="252" t="s">
        <v>1</v>
      </c>
      <c r="F550" s="253" t="s">
        <v>145</v>
      </c>
      <c r="G550" s="251"/>
      <c r="H550" s="254">
        <v>36.774999999999999</v>
      </c>
      <c r="I550" s="255"/>
      <c r="J550" s="251"/>
      <c r="K550" s="251"/>
      <c r="L550" s="256"/>
      <c r="M550" s="257"/>
      <c r="N550" s="258"/>
      <c r="O550" s="258"/>
      <c r="P550" s="258"/>
      <c r="Q550" s="258"/>
      <c r="R550" s="258"/>
      <c r="S550" s="258"/>
      <c r="T550" s="259"/>
      <c r="U550" s="15"/>
      <c r="V550" s="15"/>
      <c r="W550" s="15"/>
      <c r="X550" s="15"/>
      <c r="Y550" s="15"/>
      <c r="Z550" s="15"/>
      <c r="AA550" s="15"/>
      <c r="AB550" s="15"/>
      <c r="AC550" s="15"/>
      <c r="AD550" s="15"/>
      <c r="AE550" s="15"/>
      <c r="AT550" s="260" t="s">
        <v>142</v>
      </c>
      <c r="AU550" s="260" t="s">
        <v>140</v>
      </c>
      <c r="AV550" s="15" t="s">
        <v>139</v>
      </c>
      <c r="AW550" s="15" t="s">
        <v>32</v>
      </c>
      <c r="AX550" s="15" t="s">
        <v>84</v>
      </c>
      <c r="AY550" s="260" t="s">
        <v>132</v>
      </c>
    </row>
    <row r="551" s="2" customFormat="1" ht="16.5" customHeight="1">
      <c r="A551" s="39"/>
      <c r="B551" s="40"/>
      <c r="C551" s="215" t="s">
        <v>855</v>
      </c>
      <c r="D551" s="215" t="s">
        <v>134</v>
      </c>
      <c r="E551" s="216" t="s">
        <v>856</v>
      </c>
      <c r="F551" s="217" t="s">
        <v>857</v>
      </c>
      <c r="G551" s="218" t="s">
        <v>137</v>
      </c>
      <c r="H551" s="219">
        <v>32.625</v>
      </c>
      <c r="I551" s="220"/>
      <c r="J551" s="221">
        <f>ROUND(I551*H551,2)</f>
        <v>0</v>
      </c>
      <c r="K551" s="217" t="s">
        <v>138</v>
      </c>
      <c r="L551" s="45"/>
      <c r="M551" s="222" t="s">
        <v>1</v>
      </c>
      <c r="N551" s="223" t="s">
        <v>42</v>
      </c>
      <c r="O551" s="92"/>
      <c r="P551" s="224">
        <f>O551*H551</f>
        <v>0</v>
      </c>
      <c r="Q551" s="224">
        <v>0</v>
      </c>
      <c r="R551" s="224">
        <f>Q551*H551</f>
        <v>0</v>
      </c>
      <c r="S551" s="224">
        <v>0.0080000000000000002</v>
      </c>
      <c r="T551" s="225">
        <f>S551*H551</f>
        <v>0.26100000000000001</v>
      </c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R551" s="226" t="s">
        <v>226</v>
      </c>
      <c r="AT551" s="226" t="s">
        <v>134</v>
      </c>
      <c r="AU551" s="226" t="s">
        <v>140</v>
      </c>
      <c r="AY551" s="18" t="s">
        <v>132</v>
      </c>
      <c r="BE551" s="227">
        <f>IF(N551="základní",J551,0)</f>
        <v>0</v>
      </c>
      <c r="BF551" s="227">
        <f>IF(N551="snížená",J551,0)</f>
        <v>0</v>
      </c>
      <c r="BG551" s="227">
        <f>IF(N551="zákl. přenesená",J551,0)</f>
        <v>0</v>
      </c>
      <c r="BH551" s="227">
        <f>IF(N551="sníž. přenesená",J551,0)</f>
        <v>0</v>
      </c>
      <c r="BI551" s="227">
        <f>IF(N551="nulová",J551,0)</f>
        <v>0</v>
      </c>
      <c r="BJ551" s="18" t="s">
        <v>140</v>
      </c>
      <c r="BK551" s="227">
        <f>ROUND(I551*H551,2)</f>
        <v>0</v>
      </c>
      <c r="BL551" s="18" t="s">
        <v>226</v>
      </c>
      <c r="BM551" s="226" t="s">
        <v>858</v>
      </c>
    </row>
    <row r="552" s="14" customFormat="1">
      <c r="A552" s="14"/>
      <c r="B552" s="239"/>
      <c r="C552" s="240"/>
      <c r="D552" s="230" t="s">
        <v>142</v>
      </c>
      <c r="E552" s="241" t="s">
        <v>1</v>
      </c>
      <c r="F552" s="242" t="s">
        <v>852</v>
      </c>
      <c r="G552" s="240"/>
      <c r="H552" s="243">
        <v>32.625</v>
      </c>
      <c r="I552" s="244"/>
      <c r="J552" s="240"/>
      <c r="K552" s="240"/>
      <c r="L552" s="245"/>
      <c r="M552" s="246"/>
      <c r="N552" s="247"/>
      <c r="O552" s="247"/>
      <c r="P552" s="247"/>
      <c r="Q552" s="247"/>
      <c r="R552" s="247"/>
      <c r="S552" s="247"/>
      <c r="T552" s="248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49" t="s">
        <v>142</v>
      </c>
      <c r="AU552" s="249" t="s">
        <v>140</v>
      </c>
      <c r="AV552" s="14" t="s">
        <v>140</v>
      </c>
      <c r="AW552" s="14" t="s">
        <v>32</v>
      </c>
      <c r="AX552" s="14" t="s">
        <v>76</v>
      </c>
      <c r="AY552" s="249" t="s">
        <v>132</v>
      </c>
    </row>
    <row r="553" s="15" customFormat="1">
      <c r="A553" s="15"/>
      <c r="B553" s="250"/>
      <c r="C553" s="251"/>
      <c r="D553" s="230" t="s">
        <v>142</v>
      </c>
      <c r="E553" s="252" t="s">
        <v>1</v>
      </c>
      <c r="F553" s="253" t="s">
        <v>145</v>
      </c>
      <c r="G553" s="251"/>
      <c r="H553" s="254">
        <v>32.625</v>
      </c>
      <c r="I553" s="255"/>
      <c r="J553" s="251"/>
      <c r="K553" s="251"/>
      <c r="L553" s="256"/>
      <c r="M553" s="257"/>
      <c r="N553" s="258"/>
      <c r="O553" s="258"/>
      <c r="P553" s="258"/>
      <c r="Q553" s="258"/>
      <c r="R553" s="258"/>
      <c r="S553" s="258"/>
      <c r="T553" s="259"/>
      <c r="U553" s="15"/>
      <c r="V553" s="15"/>
      <c r="W553" s="15"/>
      <c r="X553" s="15"/>
      <c r="Y553" s="15"/>
      <c r="Z553" s="15"/>
      <c r="AA553" s="15"/>
      <c r="AB553" s="15"/>
      <c r="AC553" s="15"/>
      <c r="AD553" s="15"/>
      <c r="AE553" s="15"/>
      <c r="AT553" s="260" t="s">
        <v>142</v>
      </c>
      <c r="AU553" s="260" t="s">
        <v>140</v>
      </c>
      <c r="AV553" s="15" t="s">
        <v>139</v>
      </c>
      <c r="AW553" s="15" t="s">
        <v>32</v>
      </c>
      <c r="AX553" s="15" t="s">
        <v>84</v>
      </c>
      <c r="AY553" s="260" t="s">
        <v>132</v>
      </c>
    </row>
    <row r="554" s="2" customFormat="1" ht="33" customHeight="1">
      <c r="A554" s="39"/>
      <c r="B554" s="40"/>
      <c r="C554" s="215" t="s">
        <v>859</v>
      </c>
      <c r="D554" s="215" t="s">
        <v>134</v>
      </c>
      <c r="E554" s="216" t="s">
        <v>860</v>
      </c>
      <c r="F554" s="217" t="s">
        <v>861</v>
      </c>
      <c r="G554" s="218" t="s">
        <v>137</v>
      </c>
      <c r="H554" s="219">
        <v>3.0099999999999998</v>
      </c>
      <c r="I554" s="220"/>
      <c r="J554" s="221">
        <f>ROUND(I554*H554,2)</f>
        <v>0</v>
      </c>
      <c r="K554" s="217" t="s">
        <v>138</v>
      </c>
      <c r="L554" s="45"/>
      <c r="M554" s="222" t="s">
        <v>1</v>
      </c>
      <c r="N554" s="223" t="s">
        <v>42</v>
      </c>
      <c r="O554" s="92"/>
      <c r="P554" s="224">
        <f>O554*H554</f>
        <v>0</v>
      </c>
      <c r="Q554" s="224">
        <v>0.00025000000000000001</v>
      </c>
      <c r="R554" s="224">
        <f>Q554*H554</f>
        <v>0.00075249999999999991</v>
      </c>
      <c r="S554" s="224">
        <v>0</v>
      </c>
      <c r="T554" s="225">
        <f>S554*H554</f>
        <v>0</v>
      </c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R554" s="226" t="s">
        <v>226</v>
      </c>
      <c r="AT554" s="226" t="s">
        <v>134</v>
      </c>
      <c r="AU554" s="226" t="s">
        <v>140</v>
      </c>
      <c r="AY554" s="18" t="s">
        <v>132</v>
      </c>
      <c r="BE554" s="227">
        <f>IF(N554="základní",J554,0)</f>
        <v>0</v>
      </c>
      <c r="BF554" s="227">
        <f>IF(N554="snížená",J554,0)</f>
        <v>0</v>
      </c>
      <c r="BG554" s="227">
        <f>IF(N554="zákl. přenesená",J554,0)</f>
        <v>0</v>
      </c>
      <c r="BH554" s="227">
        <f>IF(N554="sníž. přenesená",J554,0)</f>
        <v>0</v>
      </c>
      <c r="BI554" s="227">
        <f>IF(N554="nulová",J554,0)</f>
        <v>0</v>
      </c>
      <c r="BJ554" s="18" t="s">
        <v>140</v>
      </c>
      <c r="BK554" s="227">
        <f>ROUND(I554*H554,2)</f>
        <v>0</v>
      </c>
      <c r="BL554" s="18" t="s">
        <v>226</v>
      </c>
      <c r="BM554" s="226" t="s">
        <v>862</v>
      </c>
    </row>
    <row r="555" s="14" customFormat="1">
      <c r="A555" s="14"/>
      <c r="B555" s="239"/>
      <c r="C555" s="240"/>
      <c r="D555" s="230" t="s">
        <v>142</v>
      </c>
      <c r="E555" s="241" t="s">
        <v>1</v>
      </c>
      <c r="F555" s="242" t="s">
        <v>863</v>
      </c>
      <c r="G555" s="240"/>
      <c r="H555" s="243">
        <v>3.0099999999999998</v>
      </c>
      <c r="I555" s="244"/>
      <c r="J555" s="240"/>
      <c r="K555" s="240"/>
      <c r="L555" s="245"/>
      <c r="M555" s="246"/>
      <c r="N555" s="247"/>
      <c r="O555" s="247"/>
      <c r="P555" s="247"/>
      <c r="Q555" s="247"/>
      <c r="R555" s="247"/>
      <c r="S555" s="247"/>
      <c r="T555" s="248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49" t="s">
        <v>142</v>
      </c>
      <c r="AU555" s="249" t="s">
        <v>140</v>
      </c>
      <c r="AV555" s="14" t="s">
        <v>140</v>
      </c>
      <c r="AW555" s="14" t="s">
        <v>32</v>
      </c>
      <c r="AX555" s="14" t="s">
        <v>76</v>
      </c>
      <c r="AY555" s="249" t="s">
        <v>132</v>
      </c>
    </row>
    <row r="556" s="15" customFormat="1">
      <c r="A556" s="15"/>
      <c r="B556" s="250"/>
      <c r="C556" s="251"/>
      <c r="D556" s="230" t="s">
        <v>142</v>
      </c>
      <c r="E556" s="252" t="s">
        <v>1</v>
      </c>
      <c r="F556" s="253" t="s">
        <v>145</v>
      </c>
      <c r="G556" s="251"/>
      <c r="H556" s="254">
        <v>3.0099999999999998</v>
      </c>
      <c r="I556" s="255"/>
      <c r="J556" s="251"/>
      <c r="K556" s="251"/>
      <c r="L556" s="256"/>
      <c r="M556" s="257"/>
      <c r="N556" s="258"/>
      <c r="O556" s="258"/>
      <c r="P556" s="258"/>
      <c r="Q556" s="258"/>
      <c r="R556" s="258"/>
      <c r="S556" s="258"/>
      <c r="T556" s="259"/>
      <c r="U556" s="15"/>
      <c r="V556" s="15"/>
      <c r="W556" s="15"/>
      <c r="X556" s="15"/>
      <c r="Y556" s="15"/>
      <c r="Z556" s="15"/>
      <c r="AA556" s="15"/>
      <c r="AB556" s="15"/>
      <c r="AC556" s="15"/>
      <c r="AD556" s="15"/>
      <c r="AE556" s="15"/>
      <c r="AT556" s="260" t="s">
        <v>142</v>
      </c>
      <c r="AU556" s="260" t="s">
        <v>140</v>
      </c>
      <c r="AV556" s="15" t="s">
        <v>139</v>
      </c>
      <c r="AW556" s="15" t="s">
        <v>32</v>
      </c>
      <c r="AX556" s="15" t="s">
        <v>84</v>
      </c>
      <c r="AY556" s="260" t="s">
        <v>132</v>
      </c>
    </row>
    <row r="557" s="2" customFormat="1" ht="24.15" customHeight="1">
      <c r="A557" s="39"/>
      <c r="B557" s="40"/>
      <c r="C557" s="261" t="s">
        <v>864</v>
      </c>
      <c r="D557" s="261" t="s">
        <v>231</v>
      </c>
      <c r="E557" s="262" t="s">
        <v>865</v>
      </c>
      <c r="F557" s="263" t="s">
        <v>866</v>
      </c>
      <c r="G557" s="264" t="s">
        <v>137</v>
      </c>
      <c r="H557" s="265">
        <v>3.0099999999999998</v>
      </c>
      <c r="I557" s="266"/>
      <c r="J557" s="267">
        <f>ROUND(I557*H557,2)</f>
        <v>0</v>
      </c>
      <c r="K557" s="263" t="s">
        <v>138</v>
      </c>
      <c r="L557" s="268"/>
      <c r="M557" s="269" t="s">
        <v>1</v>
      </c>
      <c r="N557" s="270" t="s">
        <v>42</v>
      </c>
      <c r="O557" s="92"/>
      <c r="P557" s="224">
        <f>O557*H557</f>
        <v>0</v>
      </c>
      <c r="Q557" s="224">
        <v>0.034720000000000001</v>
      </c>
      <c r="R557" s="224">
        <f>Q557*H557</f>
        <v>0.1045072</v>
      </c>
      <c r="S557" s="224">
        <v>0</v>
      </c>
      <c r="T557" s="225">
        <f>S557*H557</f>
        <v>0</v>
      </c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R557" s="226" t="s">
        <v>325</v>
      </c>
      <c r="AT557" s="226" t="s">
        <v>231</v>
      </c>
      <c r="AU557" s="226" t="s">
        <v>140</v>
      </c>
      <c r="AY557" s="18" t="s">
        <v>132</v>
      </c>
      <c r="BE557" s="227">
        <f>IF(N557="základní",J557,0)</f>
        <v>0</v>
      </c>
      <c r="BF557" s="227">
        <f>IF(N557="snížená",J557,0)</f>
        <v>0</v>
      </c>
      <c r="BG557" s="227">
        <f>IF(N557="zákl. přenesená",J557,0)</f>
        <v>0</v>
      </c>
      <c r="BH557" s="227">
        <f>IF(N557="sníž. přenesená",J557,0)</f>
        <v>0</v>
      </c>
      <c r="BI557" s="227">
        <f>IF(N557="nulová",J557,0)</f>
        <v>0</v>
      </c>
      <c r="BJ557" s="18" t="s">
        <v>140</v>
      </c>
      <c r="BK557" s="227">
        <f>ROUND(I557*H557,2)</f>
        <v>0</v>
      </c>
      <c r="BL557" s="18" t="s">
        <v>226</v>
      </c>
      <c r="BM557" s="226" t="s">
        <v>867</v>
      </c>
    </row>
    <row r="558" s="2" customFormat="1" ht="33" customHeight="1">
      <c r="A558" s="39"/>
      <c r="B558" s="40"/>
      <c r="C558" s="215" t="s">
        <v>868</v>
      </c>
      <c r="D558" s="215" t="s">
        <v>134</v>
      </c>
      <c r="E558" s="216" t="s">
        <v>869</v>
      </c>
      <c r="F558" s="217" t="s">
        <v>870</v>
      </c>
      <c r="G558" s="218" t="s">
        <v>137</v>
      </c>
      <c r="H558" s="219">
        <v>34</v>
      </c>
      <c r="I558" s="220"/>
      <c r="J558" s="221">
        <f>ROUND(I558*H558,2)</f>
        <v>0</v>
      </c>
      <c r="K558" s="217" t="s">
        <v>138</v>
      </c>
      <c r="L558" s="45"/>
      <c r="M558" s="222" t="s">
        <v>1</v>
      </c>
      <c r="N558" s="223" t="s">
        <v>42</v>
      </c>
      <c r="O558" s="92"/>
      <c r="P558" s="224">
        <f>O558*H558</f>
        <v>0</v>
      </c>
      <c r="Q558" s="224">
        <v>0.00025999999999999998</v>
      </c>
      <c r="R558" s="224">
        <f>Q558*H558</f>
        <v>0.0088399999999999989</v>
      </c>
      <c r="S558" s="224">
        <v>0</v>
      </c>
      <c r="T558" s="225">
        <f>S558*H558</f>
        <v>0</v>
      </c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R558" s="226" t="s">
        <v>226</v>
      </c>
      <c r="AT558" s="226" t="s">
        <v>134</v>
      </c>
      <c r="AU558" s="226" t="s">
        <v>140</v>
      </c>
      <c r="AY558" s="18" t="s">
        <v>132</v>
      </c>
      <c r="BE558" s="227">
        <f>IF(N558="základní",J558,0)</f>
        <v>0</v>
      </c>
      <c r="BF558" s="227">
        <f>IF(N558="snížená",J558,0)</f>
        <v>0</v>
      </c>
      <c r="BG558" s="227">
        <f>IF(N558="zákl. přenesená",J558,0)</f>
        <v>0</v>
      </c>
      <c r="BH558" s="227">
        <f>IF(N558="sníž. přenesená",J558,0)</f>
        <v>0</v>
      </c>
      <c r="BI558" s="227">
        <f>IF(N558="nulová",J558,0)</f>
        <v>0</v>
      </c>
      <c r="BJ558" s="18" t="s">
        <v>140</v>
      </c>
      <c r="BK558" s="227">
        <f>ROUND(I558*H558,2)</f>
        <v>0</v>
      </c>
      <c r="BL558" s="18" t="s">
        <v>226</v>
      </c>
      <c r="BM558" s="226" t="s">
        <v>871</v>
      </c>
    </row>
    <row r="559" s="14" customFormat="1">
      <c r="A559" s="14"/>
      <c r="B559" s="239"/>
      <c r="C559" s="240"/>
      <c r="D559" s="230" t="s">
        <v>142</v>
      </c>
      <c r="E559" s="241" t="s">
        <v>1</v>
      </c>
      <c r="F559" s="242" t="s">
        <v>872</v>
      </c>
      <c r="G559" s="240"/>
      <c r="H559" s="243">
        <v>1</v>
      </c>
      <c r="I559" s="244"/>
      <c r="J559" s="240"/>
      <c r="K559" s="240"/>
      <c r="L559" s="245"/>
      <c r="M559" s="246"/>
      <c r="N559" s="247"/>
      <c r="O559" s="247"/>
      <c r="P559" s="247"/>
      <c r="Q559" s="247"/>
      <c r="R559" s="247"/>
      <c r="S559" s="247"/>
      <c r="T559" s="248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49" t="s">
        <v>142</v>
      </c>
      <c r="AU559" s="249" t="s">
        <v>140</v>
      </c>
      <c r="AV559" s="14" t="s">
        <v>140</v>
      </c>
      <c r="AW559" s="14" t="s">
        <v>32</v>
      </c>
      <c r="AX559" s="14" t="s">
        <v>76</v>
      </c>
      <c r="AY559" s="249" t="s">
        <v>132</v>
      </c>
    </row>
    <row r="560" s="14" customFormat="1">
      <c r="A560" s="14"/>
      <c r="B560" s="239"/>
      <c r="C560" s="240"/>
      <c r="D560" s="230" t="s">
        <v>142</v>
      </c>
      <c r="E560" s="241" t="s">
        <v>1</v>
      </c>
      <c r="F560" s="242" t="s">
        <v>873</v>
      </c>
      <c r="G560" s="240"/>
      <c r="H560" s="243">
        <v>15</v>
      </c>
      <c r="I560" s="244"/>
      <c r="J560" s="240"/>
      <c r="K560" s="240"/>
      <c r="L560" s="245"/>
      <c r="M560" s="246"/>
      <c r="N560" s="247"/>
      <c r="O560" s="247"/>
      <c r="P560" s="247"/>
      <c r="Q560" s="247"/>
      <c r="R560" s="247"/>
      <c r="S560" s="247"/>
      <c r="T560" s="248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49" t="s">
        <v>142</v>
      </c>
      <c r="AU560" s="249" t="s">
        <v>140</v>
      </c>
      <c r="AV560" s="14" t="s">
        <v>140</v>
      </c>
      <c r="AW560" s="14" t="s">
        <v>32</v>
      </c>
      <c r="AX560" s="14" t="s">
        <v>76</v>
      </c>
      <c r="AY560" s="249" t="s">
        <v>132</v>
      </c>
    </row>
    <row r="561" s="14" customFormat="1">
      <c r="A561" s="14"/>
      <c r="B561" s="239"/>
      <c r="C561" s="240"/>
      <c r="D561" s="230" t="s">
        <v>142</v>
      </c>
      <c r="E561" s="241" t="s">
        <v>1</v>
      </c>
      <c r="F561" s="242" t="s">
        <v>874</v>
      </c>
      <c r="G561" s="240"/>
      <c r="H561" s="243">
        <v>18</v>
      </c>
      <c r="I561" s="244"/>
      <c r="J561" s="240"/>
      <c r="K561" s="240"/>
      <c r="L561" s="245"/>
      <c r="M561" s="246"/>
      <c r="N561" s="247"/>
      <c r="O561" s="247"/>
      <c r="P561" s="247"/>
      <c r="Q561" s="247"/>
      <c r="R561" s="247"/>
      <c r="S561" s="247"/>
      <c r="T561" s="248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49" t="s">
        <v>142</v>
      </c>
      <c r="AU561" s="249" t="s">
        <v>140</v>
      </c>
      <c r="AV561" s="14" t="s">
        <v>140</v>
      </c>
      <c r="AW561" s="14" t="s">
        <v>32</v>
      </c>
      <c r="AX561" s="14" t="s">
        <v>76</v>
      </c>
      <c r="AY561" s="249" t="s">
        <v>132</v>
      </c>
    </row>
    <row r="562" s="15" customFormat="1">
      <c r="A562" s="15"/>
      <c r="B562" s="250"/>
      <c r="C562" s="251"/>
      <c r="D562" s="230" t="s">
        <v>142</v>
      </c>
      <c r="E562" s="252" t="s">
        <v>1</v>
      </c>
      <c r="F562" s="253" t="s">
        <v>145</v>
      </c>
      <c r="G562" s="251"/>
      <c r="H562" s="254">
        <v>34</v>
      </c>
      <c r="I562" s="255"/>
      <c r="J562" s="251"/>
      <c r="K562" s="251"/>
      <c r="L562" s="256"/>
      <c r="M562" s="257"/>
      <c r="N562" s="258"/>
      <c r="O562" s="258"/>
      <c r="P562" s="258"/>
      <c r="Q562" s="258"/>
      <c r="R562" s="258"/>
      <c r="S562" s="258"/>
      <c r="T562" s="259"/>
      <c r="U562" s="15"/>
      <c r="V562" s="15"/>
      <c r="W562" s="15"/>
      <c r="X562" s="15"/>
      <c r="Y562" s="15"/>
      <c r="Z562" s="15"/>
      <c r="AA562" s="15"/>
      <c r="AB562" s="15"/>
      <c r="AC562" s="15"/>
      <c r="AD562" s="15"/>
      <c r="AE562" s="15"/>
      <c r="AT562" s="260" t="s">
        <v>142</v>
      </c>
      <c r="AU562" s="260" t="s">
        <v>140</v>
      </c>
      <c r="AV562" s="15" t="s">
        <v>139</v>
      </c>
      <c r="AW562" s="15" t="s">
        <v>32</v>
      </c>
      <c r="AX562" s="15" t="s">
        <v>84</v>
      </c>
      <c r="AY562" s="260" t="s">
        <v>132</v>
      </c>
    </row>
    <row r="563" s="2" customFormat="1" ht="24.15" customHeight="1">
      <c r="A563" s="39"/>
      <c r="B563" s="40"/>
      <c r="C563" s="261" t="s">
        <v>875</v>
      </c>
      <c r="D563" s="261" t="s">
        <v>231</v>
      </c>
      <c r="E563" s="262" t="s">
        <v>876</v>
      </c>
      <c r="F563" s="263" t="s">
        <v>877</v>
      </c>
      <c r="G563" s="264" t="s">
        <v>137</v>
      </c>
      <c r="H563" s="265">
        <v>34</v>
      </c>
      <c r="I563" s="266"/>
      <c r="J563" s="267">
        <f>ROUND(I563*H563,2)</f>
        <v>0</v>
      </c>
      <c r="K563" s="263" t="s">
        <v>138</v>
      </c>
      <c r="L563" s="268"/>
      <c r="M563" s="269" t="s">
        <v>1</v>
      </c>
      <c r="N563" s="270" t="s">
        <v>42</v>
      </c>
      <c r="O563" s="92"/>
      <c r="P563" s="224">
        <f>O563*H563</f>
        <v>0</v>
      </c>
      <c r="Q563" s="224">
        <v>0.036810000000000002</v>
      </c>
      <c r="R563" s="224">
        <f>Q563*H563</f>
        <v>1.2515400000000001</v>
      </c>
      <c r="S563" s="224">
        <v>0</v>
      </c>
      <c r="T563" s="225">
        <f>S563*H563</f>
        <v>0</v>
      </c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R563" s="226" t="s">
        <v>325</v>
      </c>
      <c r="AT563" s="226" t="s">
        <v>231</v>
      </c>
      <c r="AU563" s="226" t="s">
        <v>140</v>
      </c>
      <c r="AY563" s="18" t="s">
        <v>132</v>
      </c>
      <c r="BE563" s="227">
        <f>IF(N563="základní",J563,0)</f>
        <v>0</v>
      </c>
      <c r="BF563" s="227">
        <f>IF(N563="snížená",J563,0)</f>
        <v>0</v>
      </c>
      <c r="BG563" s="227">
        <f>IF(N563="zákl. přenesená",J563,0)</f>
        <v>0</v>
      </c>
      <c r="BH563" s="227">
        <f>IF(N563="sníž. přenesená",J563,0)</f>
        <v>0</v>
      </c>
      <c r="BI563" s="227">
        <f>IF(N563="nulová",J563,0)</f>
        <v>0</v>
      </c>
      <c r="BJ563" s="18" t="s">
        <v>140</v>
      </c>
      <c r="BK563" s="227">
        <f>ROUND(I563*H563,2)</f>
        <v>0</v>
      </c>
      <c r="BL563" s="18" t="s">
        <v>226</v>
      </c>
      <c r="BM563" s="226" t="s">
        <v>878</v>
      </c>
    </row>
    <row r="564" s="2" customFormat="1" ht="24.15" customHeight="1">
      <c r="A564" s="39"/>
      <c r="B564" s="40"/>
      <c r="C564" s="215" t="s">
        <v>879</v>
      </c>
      <c r="D564" s="215" t="s">
        <v>134</v>
      </c>
      <c r="E564" s="216" t="s">
        <v>880</v>
      </c>
      <c r="F564" s="217" t="s">
        <v>881</v>
      </c>
      <c r="G564" s="218" t="s">
        <v>312</v>
      </c>
      <c r="H564" s="219">
        <v>3</v>
      </c>
      <c r="I564" s="220"/>
      <c r="J564" s="221">
        <f>ROUND(I564*H564,2)</f>
        <v>0</v>
      </c>
      <c r="K564" s="217" t="s">
        <v>138</v>
      </c>
      <c r="L564" s="45"/>
      <c r="M564" s="222" t="s">
        <v>1</v>
      </c>
      <c r="N564" s="223" t="s">
        <v>42</v>
      </c>
      <c r="O564" s="92"/>
      <c r="P564" s="224">
        <f>O564*H564</f>
        <v>0</v>
      </c>
      <c r="Q564" s="224">
        <v>0.00025999999999999998</v>
      </c>
      <c r="R564" s="224">
        <f>Q564*H564</f>
        <v>0.00077999999999999988</v>
      </c>
      <c r="S564" s="224">
        <v>0</v>
      </c>
      <c r="T564" s="225">
        <f>S564*H564</f>
        <v>0</v>
      </c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R564" s="226" t="s">
        <v>226</v>
      </c>
      <c r="AT564" s="226" t="s">
        <v>134</v>
      </c>
      <c r="AU564" s="226" t="s">
        <v>140</v>
      </c>
      <c r="AY564" s="18" t="s">
        <v>132</v>
      </c>
      <c r="BE564" s="227">
        <f>IF(N564="základní",J564,0)</f>
        <v>0</v>
      </c>
      <c r="BF564" s="227">
        <f>IF(N564="snížená",J564,0)</f>
        <v>0</v>
      </c>
      <c r="BG564" s="227">
        <f>IF(N564="zákl. přenesená",J564,0)</f>
        <v>0</v>
      </c>
      <c r="BH564" s="227">
        <f>IF(N564="sníž. přenesená",J564,0)</f>
        <v>0</v>
      </c>
      <c r="BI564" s="227">
        <f>IF(N564="nulová",J564,0)</f>
        <v>0</v>
      </c>
      <c r="BJ564" s="18" t="s">
        <v>140</v>
      </c>
      <c r="BK564" s="227">
        <f>ROUND(I564*H564,2)</f>
        <v>0</v>
      </c>
      <c r="BL564" s="18" t="s">
        <v>226</v>
      </c>
      <c r="BM564" s="226" t="s">
        <v>882</v>
      </c>
    </row>
    <row r="565" s="14" customFormat="1">
      <c r="A565" s="14"/>
      <c r="B565" s="239"/>
      <c r="C565" s="240"/>
      <c r="D565" s="230" t="s">
        <v>142</v>
      </c>
      <c r="E565" s="241" t="s">
        <v>1</v>
      </c>
      <c r="F565" s="242" t="s">
        <v>883</v>
      </c>
      <c r="G565" s="240"/>
      <c r="H565" s="243">
        <v>3</v>
      </c>
      <c r="I565" s="244"/>
      <c r="J565" s="240"/>
      <c r="K565" s="240"/>
      <c r="L565" s="245"/>
      <c r="M565" s="246"/>
      <c r="N565" s="247"/>
      <c r="O565" s="247"/>
      <c r="P565" s="247"/>
      <c r="Q565" s="247"/>
      <c r="R565" s="247"/>
      <c r="S565" s="247"/>
      <c r="T565" s="248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49" t="s">
        <v>142</v>
      </c>
      <c r="AU565" s="249" t="s">
        <v>140</v>
      </c>
      <c r="AV565" s="14" t="s">
        <v>140</v>
      </c>
      <c r="AW565" s="14" t="s">
        <v>32</v>
      </c>
      <c r="AX565" s="14" t="s">
        <v>76</v>
      </c>
      <c r="AY565" s="249" t="s">
        <v>132</v>
      </c>
    </row>
    <row r="566" s="15" customFormat="1">
      <c r="A566" s="15"/>
      <c r="B566" s="250"/>
      <c r="C566" s="251"/>
      <c r="D566" s="230" t="s">
        <v>142</v>
      </c>
      <c r="E566" s="252" t="s">
        <v>1</v>
      </c>
      <c r="F566" s="253" t="s">
        <v>145</v>
      </c>
      <c r="G566" s="251"/>
      <c r="H566" s="254">
        <v>3</v>
      </c>
      <c r="I566" s="255"/>
      <c r="J566" s="251"/>
      <c r="K566" s="251"/>
      <c r="L566" s="256"/>
      <c r="M566" s="257"/>
      <c r="N566" s="258"/>
      <c r="O566" s="258"/>
      <c r="P566" s="258"/>
      <c r="Q566" s="258"/>
      <c r="R566" s="258"/>
      <c r="S566" s="258"/>
      <c r="T566" s="259"/>
      <c r="U566" s="15"/>
      <c r="V566" s="15"/>
      <c r="W566" s="15"/>
      <c r="X566" s="15"/>
      <c r="Y566" s="15"/>
      <c r="Z566" s="15"/>
      <c r="AA566" s="15"/>
      <c r="AB566" s="15"/>
      <c r="AC566" s="15"/>
      <c r="AD566" s="15"/>
      <c r="AE566" s="15"/>
      <c r="AT566" s="260" t="s">
        <v>142</v>
      </c>
      <c r="AU566" s="260" t="s">
        <v>140</v>
      </c>
      <c r="AV566" s="15" t="s">
        <v>139</v>
      </c>
      <c r="AW566" s="15" t="s">
        <v>32</v>
      </c>
      <c r="AX566" s="15" t="s">
        <v>84</v>
      </c>
      <c r="AY566" s="260" t="s">
        <v>132</v>
      </c>
    </row>
    <row r="567" s="2" customFormat="1" ht="21.75" customHeight="1">
      <c r="A567" s="39"/>
      <c r="B567" s="40"/>
      <c r="C567" s="261" t="s">
        <v>884</v>
      </c>
      <c r="D567" s="261" t="s">
        <v>231</v>
      </c>
      <c r="E567" s="262" t="s">
        <v>885</v>
      </c>
      <c r="F567" s="263" t="s">
        <v>886</v>
      </c>
      <c r="G567" s="264" t="s">
        <v>137</v>
      </c>
      <c r="H567" s="265">
        <v>1.5</v>
      </c>
      <c r="I567" s="266"/>
      <c r="J567" s="267">
        <f>ROUND(I567*H567,2)</f>
        <v>0</v>
      </c>
      <c r="K567" s="263" t="s">
        <v>138</v>
      </c>
      <c r="L567" s="268"/>
      <c r="M567" s="269" t="s">
        <v>1</v>
      </c>
      <c r="N567" s="270" t="s">
        <v>42</v>
      </c>
      <c r="O567" s="92"/>
      <c r="P567" s="224">
        <f>O567*H567</f>
        <v>0</v>
      </c>
      <c r="Q567" s="224">
        <v>0.040280000000000003</v>
      </c>
      <c r="R567" s="224">
        <f>Q567*H567</f>
        <v>0.060420000000000001</v>
      </c>
      <c r="S567" s="224">
        <v>0</v>
      </c>
      <c r="T567" s="225">
        <f>S567*H567</f>
        <v>0</v>
      </c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R567" s="226" t="s">
        <v>325</v>
      </c>
      <c r="AT567" s="226" t="s">
        <v>231</v>
      </c>
      <c r="AU567" s="226" t="s">
        <v>140</v>
      </c>
      <c r="AY567" s="18" t="s">
        <v>132</v>
      </c>
      <c r="BE567" s="227">
        <f>IF(N567="základní",J567,0)</f>
        <v>0</v>
      </c>
      <c r="BF567" s="227">
        <f>IF(N567="snížená",J567,0)</f>
        <v>0</v>
      </c>
      <c r="BG567" s="227">
        <f>IF(N567="zákl. přenesená",J567,0)</f>
        <v>0</v>
      </c>
      <c r="BH567" s="227">
        <f>IF(N567="sníž. přenesená",J567,0)</f>
        <v>0</v>
      </c>
      <c r="BI567" s="227">
        <f>IF(N567="nulová",J567,0)</f>
        <v>0</v>
      </c>
      <c r="BJ567" s="18" t="s">
        <v>140</v>
      </c>
      <c r="BK567" s="227">
        <f>ROUND(I567*H567,2)</f>
        <v>0</v>
      </c>
      <c r="BL567" s="18" t="s">
        <v>226</v>
      </c>
      <c r="BM567" s="226" t="s">
        <v>887</v>
      </c>
    </row>
    <row r="568" s="14" customFormat="1">
      <c r="A568" s="14"/>
      <c r="B568" s="239"/>
      <c r="C568" s="240"/>
      <c r="D568" s="230" t="s">
        <v>142</v>
      </c>
      <c r="E568" s="241" t="s">
        <v>1</v>
      </c>
      <c r="F568" s="242" t="s">
        <v>888</v>
      </c>
      <c r="G568" s="240"/>
      <c r="H568" s="243">
        <v>1.5</v>
      </c>
      <c r="I568" s="244"/>
      <c r="J568" s="240"/>
      <c r="K568" s="240"/>
      <c r="L568" s="245"/>
      <c r="M568" s="246"/>
      <c r="N568" s="247"/>
      <c r="O568" s="247"/>
      <c r="P568" s="247"/>
      <c r="Q568" s="247"/>
      <c r="R568" s="247"/>
      <c r="S568" s="247"/>
      <c r="T568" s="248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49" t="s">
        <v>142</v>
      </c>
      <c r="AU568" s="249" t="s">
        <v>140</v>
      </c>
      <c r="AV568" s="14" t="s">
        <v>140</v>
      </c>
      <c r="AW568" s="14" t="s">
        <v>32</v>
      </c>
      <c r="AX568" s="14" t="s">
        <v>76</v>
      </c>
      <c r="AY568" s="249" t="s">
        <v>132</v>
      </c>
    </row>
    <row r="569" s="15" customFormat="1">
      <c r="A569" s="15"/>
      <c r="B569" s="250"/>
      <c r="C569" s="251"/>
      <c r="D569" s="230" t="s">
        <v>142</v>
      </c>
      <c r="E569" s="252" t="s">
        <v>1</v>
      </c>
      <c r="F569" s="253" t="s">
        <v>145</v>
      </c>
      <c r="G569" s="251"/>
      <c r="H569" s="254">
        <v>1.5</v>
      </c>
      <c r="I569" s="255"/>
      <c r="J569" s="251"/>
      <c r="K569" s="251"/>
      <c r="L569" s="256"/>
      <c r="M569" s="257"/>
      <c r="N569" s="258"/>
      <c r="O569" s="258"/>
      <c r="P569" s="258"/>
      <c r="Q569" s="258"/>
      <c r="R569" s="258"/>
      <c r="S569" s="258"/>
      <c r="T569" s="259"/>
      <c r="U569" s="15"/>
      <c r="V569" s="15"/>
      <c r="W569" s="15"/>
      <c r="X569" s="15"/>
      <c r="Y569" s="15"/>
      <c r="Z569" s="15"/>
      <c r="AA569" s="15"/>
      <c r="AB569" s="15"/>
      <c r="AC569" s="15"/>
      <c r="AD569" s="15"/>
      <c r="AE569" s="15"/>
      <c r="AT569" s="260" t="s">
        <v>142</v>
      </c>
      <c r="AU569" s="260" t="s">
        <v>140</v>
      </c>
      <c r="AV569" s="15" t="s">
        <v>139</v>
      </c>
      <c r="AW569" s="15" t="s">
        <v>32</v>
      </c>
      <c r="AX569" s="15" t="s">
        <v>84</v>
      </c>
      <c r="AY569" s="260" t="s">
        <v>132</v>
      </c>
    </row>
    <row r="570" s="2" customFormat="1" ht="33" customHeight="1">
      <c r="A570" s="39"/>
      <c r="B570" s="40"/>
      <c r="C570" s="215" t="s">
        <v>889</v>
      </c>
      <c r="D570" s="215" t="s">
        <v>134</v>
      </c>
      <c r="E570" s="216" t="s">
        <v>890</v>
      </c>
      <c r="F570" s="217" t="s">
        <v>891</v>
      </c>
      <c r="G570" s="218" t="s">
        <v>137</v>
      </c>
      <c r="H570" s="219">
        <v>9.4600000000000009</v>
      </c>
      <c r="I570" s="220"/>
      <c r="J570" s="221">
        <f>ROUND(I570*H570,2)</f>
        <v>0</v>
      </c>
      <c r="K570" s="217" t="s">
        <v>138</v>
      </c>
      <c r="L570" s="45"/>
      <c r="M570" s="222" t="s">
        <v>1</v>
      </c>
      <c r="N570" s="223" t="s">
        <v>42</v>
      </c>
      <c r="O570" s="92"/>
      <c r="P570" s="224">
        <f>O570*H570</f>
        <v>0</v>
      </c>
      <c r="Q570" s="224">
        <v>0.00025000000000000001</v>
      </c>
      <c r="R570" s="224">
        <f>Q570*H570</f>
        <v>0.0023650000000000003</v>
      </c>
      <c r="S570" s="224">
        <v>0</v>
      </c>
      <c r="T570" s="225">
        <f>S570*H570</f>
        <v>0</v>
      </c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R570" s="226" t="s">
        <v>226</v>
      </c>
      <c r="AT570" s="226" t="s">
        <v>134</v>
      </c>
      <c r="AU570" s="226" t="s">
        <v>140</v>
      </c>
      <c r="AY570" s="18" t="s">
        <v>132</v>
      </c>
      <c r="BE570" s="227">
        <f>IF(N570="základní",J570,0)</f>
        <v>0</v>
      </c>
      <c r="BF570" s="227">
        <f>IF(N570="snížená",J570,0)</f>
        <v>0</v>
      </c>
      <c r="BG570" s="227">
        <f>IF(N570="zákl. přenesená",J570,0)</f>
        <v>0</v>
      </c>
      <c r="BH570" s="227">
        <f>IF(N570="sníž. přenesená",J570,0)</f>
        <v>0</v>
      </c>
      <c r="BI570" s="227">
        <f>IF(N570="nulová",J570,0)</f>
        <v>0</v>
      </c>
      <c r="BJ570" s="18" t="s">
        <v>140</v>
      </c>
      <c r="BK570" s="227">
        <f>ROUND(I570*H570,2)</f>
        <v>0</v>
      </c>
      <c r="BL570" s="18" t="s">
        <v>226</v>
      </c>
      <c r="BM570" s="226" t="s">
        <v>892</v>
      </c>
    </row>
    <row r="571" s="14" customFormat="1">
      <c r="A571" s="14"/>
      <c r="B571" s="239"/>
      <c r="C571" s="240"/>
      <c r="D571" s="230" t="s">
        <v>142</v>
      </c>
      <c r="E571" s="241" t="s">
        <v>1</v>
      </c>
      <c r="F571" s="242" t="s">
        <v>893</v>
      </c>
      <c r="G571" s="240"/>
      <c r="H571" s="243">
        <v>9.4600000000000009</v>
      </c>
      <c r="I571" s="244"/>
      <c r="J571" s="240"/>
      <c r="K571" s="240"/>
      <c r="L571" s="245"/>
      <c r="M571" s="246"/>
      <c r="N571" s="247"/>
      <c r="O571" s="247"/>
      <c r="P571" s="247"/>
      <c r="Q571" s="247"/>
      <c r="R571" s="247"/>
      <c r="S571" s="247"/>
      <c r="T571" s="248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49" t="s">
        <v>142</v>
      </c>
      <c r="AU571" s="249" t="s">
        <v>140</v>
      </c>
      <c r="AV571" s="14" t="s">
        <v>140</v>
      </c>
      <c r="AW571" s="14" t="s">
        <v>32</v>
      </c>
      <c r="AX571" s="14" t="s">
        <v>76</v>
      </c>
      <c r="AY571" s="249" t="s">
        <v>132</v>
      </c>
    </row>
    <row r="572" s="15" customFormat="1">
      <c r="A572" s="15"/>
      <c r="B572" s="250"/>
      <c r="C572" s="251"/>
      <c r="D572" s="230" t="s">
        <v>142</v>
      </c>
      <c r="E572" s="252" t="s">
        <v>1</v>
      </c>
      <c r="F572" s="253" t="s">
        <v>145</v>
      </c>
      <c r="G572" s="251"/>
      <c r="H572" s="254">
        <v>9.4600000000000009</v>
      </c>
      <c r="I572" s="255"/>
      <c r="J572" s="251"/>
      <c r="K572" s="251"/>
      <c r="L572" s="256"/>
      <c r="M572" s="257"/>
      <c r="N572" s="258"/>
      <c r="O572" s="258"/>
      <c r="P572" s="258"/>
      <c r="Q572" s="258"/>
      <c r="R572" s="258"/>
      <c r="S572" s="258"/>
      <c r="T572" s="259"/>
      <c r="U572" s="15"/>
      <c r="V572" s="15"/>
      <c r="W572" s="15"/>
      <c r="X572" s="15"/>
      <c r="Y572" s="15"/>
      <c r="Z572" s="15"/>
      <c r="AA572" s="15"/>
      <c r="AB572" s="15"/>
      <c r="AC572" s="15"/>
      <c r="AD572" s="15"/>
      <c r="AE572" s="15"/>
      <c r="AT572" s="260" t="s">
        <v>142</v>
      </c>
      <c r="AU572" s="260" t="s">
        <v>140</v>
      </c>
      <c r="AV572" s="15" t="s">
        <v>139</v>
      </c>
      <c r="AW572" s="15" t="s">
        <v>32</v>
      </c>
      <c r="AX572" s="15" t="s">
        <v>84</v>
      </c>
      <c r="AY572" s="260" t="s">
        <v>132</v>
      </c>
    </row>
    <row r="573" s="2" customFormat="1" ht="24.15" customHeight="1">
      <c r="A573" s="39"/>
      <c r="B573" s="40"/>
      <c r="C573" s="261" t="s">
        <v>894</v>
      </c>
      <c r="D573" s="261" t="s">
        <v>231</v>
      </c>
      <c r="E573" s="262" t="s">
        <v>895</v>
      </c>
      <c r="F573" s="263" t="s">
        <v>896</v>
      </c>
      <c r="G573" s="264" t="s">
        <v>137</v>
      </c>
      <c r="H573" s="265">
        <v>9.4600000000000009</v>
      </c>
      <c r="I573" s="266"/>
      <c r="J573" s="267">
        <f>ROUND(I573*H573,2)</f>
        <v>0</v>
      </c>
      <c r="K573" s="263" t="s">
        <v>138</v>
      </c>
      <c r="L573" s="268"/>
      <c r="M573" s="269" t="s">
        <v>1</v>
      </c>
      <c r="N573" s="270" t="s">
        <v>42</v>
      </c>
      <c r="O573" s="92"/>
      <c r="P573" s="224">
        <f>O573*H573</f>
        <v>0</v>
      </c>
      <c r="Q573" s="224">
        <v>0.033950000000000001</v>
      </c>
      <c r="R573" s="224">
        <f>Q573*H573</f>
        <v>0.32116700000000004</v>
      </c>
      <c r="S573" s="224">
        <v>0</v>
      </c>
      <c r="T573" s="225">
        <f>S573*H573</f>
        <v>0</v>
      </c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R573" s="226" t="s">
        <v>325</v>
      </c>
      <c r="AT573" s="226" t="s">
        <v>231</v>
      </c>
      <c r="AU573" s="226" t="s">
        <v>140</v>
      </c>
      <c r="AY573" s="18" t="s">
        <v>132</v>
      </c>
      <c r="BE573" s="227">
        <f>IF(N573="základní",J573,0)</f>
        <v>0</v>
      </c>
      <c r="BF573" s="227">
        <f>IF(N573="snížená",J573,0)</f>
        <v>0</v>
      </c>
      <c r="BG573" s="227">
        <f>IF(N573="zákl. přenesená",J573,0)</f>
        <v>0</v>
      </c>
      <c r="BH573" s="227">
        <f>IF(N573="sníž. přenesená",J573,0)</f>
        <v>0</v>
      </c>
      <c r="BI573" s="227">
        <f>IF(N573="nulová",J573,0)</f>
        <v>0</v>
      </c>
      <c r="BJ573" s="18" t="s">
        <v>140</v>
      </c>
      <c r="BK573" s="227">
        <f>ROUND(I573*H573,2)</f>
        <v>0</v>
      </c>
      <c r="BL573" s="18" t="s">
        <v>226</v>
      </c>
      <c r="BM573" s="226" t="s">
        <v>897</v>
      </c>
    </row>
    <row r="574" s="2" customFormat="1" ht="37.8" customHeight="1">
      <c r="A574" s="39"/>
      <c r="B574" s="40"/>
      <c r="C574" s="215" t="s">
        <v>898</v>
      </c>
      <c r="D574" s="215" t="s">
        <v>134</v>
      </c>
      <c r="E574" s="216" t="s">
        <v>899</v>
      </c>
      <c r="F574" s="217" t="s">
        <v>900</v>
      </c>
      <c r="G574" s="218" t="s">
        <v>208</v>
      </c>
      <c r="H574" s="219">
        <v>137.55000000000001</v>
      </c>
      <c r="I574" s="220"/>
      <c r="J574" s="221">
        <f>ROUND(I574*H574,2)</f>
        <v>0</v>
      </c>
      <c r="K574" s="217" t="s">
        <v>138</v>
      </c>
      <c r="L574" s="45"/>
      <c r="M574" s="222" t="s">
        <v>1</v>
      </c>
      <c r="N574" s="223" t="s">
        <v>42</v>
      </c>
      <c r="O574" s="92"/>
      <c r="P574" s="224">
        <f>O574*H574</f>
        <v>0</v>
      </c>
      <c r="Q574" s="224">
        <v>0.00014999999999999999</v>
      </c>
      <c r="R574" s="224">
        <f>Q574*H574</f>
        <v>0.020632500000000002</v>
      </c>
      <c r="S574" s="224">
        <v>0</v>
      </c>
      <c r="T574" s="225">
        <f>S574*H574</f>
        <v>0</v>
      </c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R574" s="226" t="s">
        <v>226</v>
      </c>
      <c r="AT574" s="226" t="s">
        <v>134</v>
      </c>
      <c r="AU574" s="226" t="s">
        <v>140</v>
      </c>
      <c r="AY574" s="18" t="s">
        <v>132</v>
      </c>
      <c r="BE574" s="227">
        <f>IF(N574="základní",J574,0)</f>
        <v>0</v>
      </c>
      <c r="BF574" s="227">
        <f>IF(N574="snížená",J574,0)</f>
        <v>0</v>
      </c>
      <c r="BG574" s="227">
        <f>IF(N574="zákl. přenesená",J574,0)</f>
        <v>0</v>
      </c>
      <c r="BH574" s="227">
        <f>IF(N574="sníž. přenesená",J574,0)</f>
        <v>0</v>
      </c>
      <c r="BI574" s="227">
        <f>IF(N574="nulová",J574,0)</f>
        <v>0</v>
      </c>
      <c r="BJ574" s="18" t="s">
        <v>140</v>
      </c>
      <c r="BK574" s="227">
        <f>ROUND(I574*H574,2)</f>
        <v>0</v>
      </c>
      <c r="BL574" s="18" t="s">
        <v>226</v>
      </c>
      <c r="BM574" s="226" t="s">
        <v>901</v>
      </c>
    </row>
    <row r="575" s="14" customFormat="1">
      <c r="A575" s="14"/>
      <c r="B575" s="239"/>
      <c r="C575" s="240"/>
      <c r="D575" s="230" t="s">
        <v>142</v>
      </c>
      <c r="E575" s="241" t="s">
        <v>1</v>
      </c>
      <c r="F575" s="242" t="s">
        <v>329</v>
      </c>
      <c r="G575" s="240"/>
      <c r="H575" s="243">
        <v>12.75</v>
      </c>
      <c r="I575" s="244"/>
      <c r="J575" s="240"/>
      <c r="K575" s="240"/>
      <c r="L575" s="245"/>
      <c r="M575" s="246"/>
      <c r="N575" s="247"/>
      <c r="O575" s="247"/>
      <c r="P575" s="247"/>
      <c r="Q575" s="247"/>
      <c r="R575" s="247"/>
      <c r="S575" s="247"/>
      <c r="T575" s="248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49" t="s">
        <v>142</v>
      </c>
      <c r="AU575" s="249" t="s">
        <v>140</v>
      </c>
      <c r="AV575" s="14" t="s">
        <v>140</v>
      </c>
      <c r="AW575" s="14" t="s">
        <v>32</v>
      </c>
      <c r="AX575" s="14" t="s">
        <v>76</v>
      </c>
      <c r="AY575" s="249" t="s">
        <v>132</v>
      </c>
    </row>
    <row r="576" s="14" customFormat="1">
      <c r="A576" s="14"/>
      <c r="B576" s="239"/>
      <c r="C576" s="240"/>
      <c r="D576" s="230" t="s">
        <v>142</v>
      </c>
      <c r="E576" s="241" t="s">
        <v>1</v>
      </c>
      <c r="F576" s="242" t="s">
        <v>902</v>
      </c>
      <c r="G576" s="240"/>
      <c r="H576" s="243">
        <v>106</v>
      </c>
      <c r="I576" s="244"/>
      <c r="J576" s="240"/>
      <c r="K576" s="240"/>
      <c r="L576" s="245"/>
      <c r="M576" s="246"/>
      <c r="N576" s="247"/>
      <c r="O576" s="247"/>
      <c r="P576" s="247"/>
      <c r="Q576" s="247"/>
      <c r="R576" s="247"/>
      <c r="S576" s="247"/>
      <c r="T576" s="248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49" t="s">
        <v>142</v>
      </c>
      <c r="AU576" s="249" t="s">
        <v>140</v>
      </c>
      <c r="AV576" s="14" t="s">
        <v>140</v>
      </c>
      <c r="AW576" s="14" t="s">
        <v>32</v>
      </c>
      <c r="AX576" s="14" t="s">
        <v>76</v>
      </c>
      <c r="AY576" s="249" t="s">
        <v>132</v>
      </c>
    </row>
    <row r="577" s="14" customFormat="1">
      <c r="A577" s="14"/>
      <c r="B577" s="239"/>
      <c r="C577" s="240"/>
      <c r="D577" s="230" t="s">
        <v>142</v>
      </c>
      <c r="E577" s="241" t="s">
        <v>1</v>
      </c>
      <c r="F577" s="242" t="s">
        <v>903</v>
      </c>
      <c r="G577" s="240"/>
      <c r="H577" s="243">
        <v>18.800000000000001</v>
      </c>
      <c r="I577" s="244"/>
      <c r="J577" s="240"/>
      <c r="K577" s="240"/>
      <c r="L577" s="245"/>
      <c r="M577" s="246"/>
      <c r="N577" s="247"/>
      <c r="O577" s="247"/>
      <c r="P577" s="247"/>
      <c r="Q577" s="247"/>
      <c r="R577" s="247"/>
      <c r="S577" s="247"/>
      <c r="T577" s="248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49" t="s">
        <v>142</v>
      </c>
      <c r="AU577" s="249" t="s">
        <v>140</v>
      </c>
      <c r="AV577" s="14" t="s">
        <v>140</v>
      </c>
      <c r="AW577" s="14" t="s">
        <v>32</v>
      </c>
      <c r="AX577" s="14" t="s">
        <v>76</v>
      </c>
      <c r="AY577" s="249" t="s">
        <v>132</v>
      </c>
    </row>
    <row r="578" s="15" customFormat="1">
      <c r="A578" s="15"/>
      <c r="B578" s="250"/>
      <c r="C578" s="251"/>
      <c r="D578" s="230" t="s">
        <v>142</v>
      </c>
      <c r="E578" s="252" t="s">
        <v>1</v>
      </c>
      <c r="F578" s="253" t="s">
        <v>145</v>
      </c>
      <c r="G578" s="251"/>
      <c r="H578" s="254">
        <v>137.55000000000001</v>
      </c>
      <c r="I578" s="255"/>
      <c r="J578" s="251"/>
      <c r="K578" s="251"/>
      <c r="L578" s="256"/>
      <c r="M578" s="257"/>
      <c r="N578" s="258"/>
      <c r="O578" s="258"/>
      <c r="P578" s="258"/>
      <c r="Q578" s="258"/>
      <c r="R578" s="258"/>
      <c r="S578" s="258"/>
      <c r="T578" s="259"/>
      <c r="U578" s="15"/>
      <c r="V578" s="15"/>
      <c r="W578" s="15"/>
      <c r="X578" s="15"/>
      <c r="Y578" s="15"/>
      <c r="Z578" s="15"/>
      <c r="AA578" s="15"/>
      <c r="AB578" s="15"/>
      <c r="AC578" s="15"/>
      <c r="AD578" s="15"/>
      <c r="AE578" s="15"/>
      <c r="AT578" s="260" t="s">
        <v>142</v>
      </c>
      <c r="AU578" s="260" t="s">
        <v>140</v>
      </c>
      <c r="AV578" s="15" t="s">
        <v>139</v>
      </c>
      <c r="AW578" s="15" t="s">
        <v>32</v>
      </c>
      <c r="AX578" s="15" t="s">
        <v>84</v>
      </c>
      <c r="AY578" s="260" t="s">
        <v>132</v>
      </c>
    </row>
    <row r="579" s="2" customFormat="1" ht="37.8" customHeight="1">
      <c r="A579" s="39"/>
      <c r="B579" s="40"/>
      <c r="C579" s="215" t="s">
        <v>904</v>
      </c>
      <c r="D579" s="215" t="s">
        <v>134</v>
      </c>
      <c r="E579" s="216" t="s">
        <v>905</v>
      </c>
      <c r="F579" s="217" t="s">
        <v>906</v>
      </c>
      <c r="G579" s="218" t="s">
        <v>208</v>
      </c>
      <c r="H579" s="219">
        <v>137.55000000000001</v>
      </c>
      <c r="I579" s="220"/>
      <c r="J579" s="221">
        <f>ROUND(I579*H579,2)</f>
        <v>0</v>
      </c>
      <c r="K579" s="217" t="s">
        <v>138</v>
      </c>
      <c r="L579" s="45"/>
      <c r="M579" s="222" t="s">
        <v>1</v>
      </c>
      <c r="N579" s="223" t="s">
        <v>42</v>
      </c>
      <c r="O579" s="92"/>
      <c r="P579" s="224">
        <f>O579*H579</f>
        <v>0</v>
      </c>
      <c r="Q579" s="224">
        <v>0.00027999999999999998</v>
      </c>
      <c r="R579" s="224">
        <f>Q579*H579</f>
        <v>0.038514</v>
      </c>
      <c r="S579" s="224">
        <v>0</v>
      </c>
      <c r="T579" s="225">
        <f>S579*H579</f>
        <v>0</v>
      </c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R579" s="226" t="s">
        <v>226</v>
      </c>
      <c r="AT579" s="226" t="s">
        <v>134</v>
      </c>
      <c r="AU579" s="226" t="s">
        <v>140</v>
      </c>
      <c r="AY579" s="18" t="s">
        <v>132</v>
      </c>
      <c r="BE579" s="227">
        <f>IF(N579="základní",J579,0)</f>
        <v>0</v>
      </c>
      <c r="BF579" s="227">
        <f>IF(N579="snížená",J579,0)</f>
        <v>0</v>
      </c>
      <c r="BG579" s="227">
        <f>IF(N579="zákl. přenesená",J579,0)</f>
        <v>0</v>
      </c>
      <c r="BH579" s="227">
        <f>IF(N579="sníž. přenesená",J579,0)</f>
        <v>0</v>
      </c>
      <c r="BI579" s="227">
        <f>IF(N579="nulová",J579,0)</f>
        <v>0</v>
      </c>
      <c r="BJ579" s="18" t="s">
        <v>140</v>
      </c>
      <c r="BK579" s="227">
        <f>ROUND(I579*H579,2)</f>
        <v>0</v>
      </c>
      <c r="BL579" s="18" t="s">
        <v>226</v>
      </c>
      <c r="BM579" s="226" t="s">
        <v>907</v>
      </c>
    </row>
    <row r="580" s="2" customFormat="1" ht="37.8" customHeight="1">
      <c r="A580" s="39"/>
      <c r="B580" s="40"/>
      <c r="C580" s="215" t="s">
        <v>908</v>
      </c>
      <c r="D580" s="215" t="s">
        <v>134</v>
      </c>
      <c r="E580" s="216" t="s">
        <v>909</v>
      </c>
      <c r="F580" s="217" t="s">
        <v>910</v>
      </c>
      <c r="G580" s="218" t="s">
        <v>208</v>
      </c>
      <c r="H580" s="219">
        <v>124.8</v>
      </c>
      <c r="I580" s="220"/>
      <c r="J580" s="221">
        <f>ROUND(I580*H580,2)</f>
        <v>0</v>
      </c>
      <c r="K580" s="217" t="s">
        <v>138</v>
      </c>
      <c r="L580" s="45"/>
      <c r="M580" s="222" t="s">
        <v>1</v>
      </c>
      <c r="N580" s="223" t="s">
        <v>42</v>
      </c>
      <c r="O580" s="92"/>
      <c r="P580" s="224">
        <f>O580*H580</f>
        <v>0</v>
      </c>
      <c r="Q580" s="224">
        <v>0.0039100000000000003</v>
      </c>
      <c r="R580" s="224">
        <f>Q580*H580</f>
        <v>0.48796800000000001</v>
      </c>
      <c r="S580" s="224">
        <v>0</v>
      </c>
      <c r="T580" s="225">
        <f>S580*H580</f>
        <v>0</v>
      </c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R580" s="226" t="s">
        <v>226</v>
      </c>
      <c r="AT580" s="226" t="s">
        <v>134</v>
      </c>
      <c r="AU580" s="226" t="s">
        <v>140</v>
      </c>
      <c r="AY580" s="18" t="s">
        <v>132</v>
      </c>
      <c r="BE580" s="227">
        <f>IF(N580="základní",J580,0)</f>
        <v>0</v>
      </c>
      <c r="BF580" s="227">
        <f>IF(N580="snížená",J580,0)</f>
        <v>0</v>
      </c>
      <c r="BG580" s="227">
        <f>IF(N580="zákl. přenesená",J580,0)</f>
        <v>0</v>
      </c>
      <c r="BH580" s="227">
        <f>IF(N580="sníž. přenesená",J580,0)</f>
        <v>0</v>
      </c>
      <c r="BI580" s="227">
        <f>IF(N580="nulová",J580,0)</f>
        <v>0</v>
      </c>
      <c r="BJ580" s="18" t="s">
        <v>140</v>
      </c>
      <c r="BK580" s="227">
        <f>ROUND(I580*H580,2)</f>
        <v>0</v>
      </c>
      <c r="BL580" s="18" t="s">
        <v>226</v>
      </c>
      <c r="BM580" s="226" t="s">
        <v>911</v>
      </c>
    </row>
    <row r="581" s="14" customFormat="1">
      <c r="A581" s="14"/>
      <c r="B581" s="239"/>
      <c r="C581" s="240"/>
      <c r="D581" s="230" t="s">
        <v>142</v>
      </c>
      <c r="E581" s="241" t="s">
        <v>1</v>
      </c>
      <c r="F581" s="242" t="s">
        <v>902</v>
      </c>
      <c r="G581" s="240"/>
      <c r="H581" s="243">
        <v>106</v>
      </c>
      <c r="I581" s="244"/>
      <c r="J581" s="240"/>
      <c r="K581" s="240"/>
      <c r="L581" s="245"/>
      <c r="M581" s="246"/>
      <c r="N581" s="247"/>
      <c r="O581" s="247"/>
      <c r="P581" s="247"/>
      <c r="Q581" s="247"/>
      <c r="R581" s="247"/>
      <c r="S581" s="247"/>
      <c r="T581" s="248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49" t="s">
        <v>142</v>
      </c>
      <c r="AU581" s="249" t="s">
        <v>140</v>
      </c>
      <c r="AV581" s="14" t="s">
        <v>140</v>
      </c>
      <c r="AW581" s="14" t="s">
        <v>32</v>
      </c>
      <c r="AX581" s="14" t="s">
        <v>76</v>
      </c>
      <c r="AY581" s="249" t="s">
        <v>132</v>
      </c>
    </row>
    <row r="582" s="14" customFormat="1">
      <c r="A582" s="14"/>
      <c r="B582" s="239"/>
      <c r="C582" s="240"/>
      <c r="D582" s="230" t="s">
        <v>142</v>
      </c>
      <c r="E582" s="241" t="s">
        <v>1</v>
      </c>
      <c r="F582" s="242" t="s">
        <v>903</v>
      </c>
      <c r="G582" s="240"/>
      <c r="H582" s="243">
        <v>18.800000000000001</v>
      </c>
      <c r="I582" s="244"/>
      <c r="J582" s="240"/>
      <c r="K582" s="240"/>
      <c r="L582" s="245"/>
      <c r="M582" s="246"/>
      <c r="N582" s="247"/>
      <c r="O582" s="247"/>
      <c r="P582" s="247"/>
      <c r="Q582" s="247"/>
      <c r="R582" s="247"/>
      <c r="S582" s="247"/>
      <c r="T582" s="248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49" t="s">
        <v>142</v>
      </c>
      <c r="AU582" s="249" t="s">
        <v>140</v>
      </c>
      <c r="AV582" s="14" t="s">
        <v>140</v>
      </c>
      <c r="AW582" s="14" t="s">
        <v>32</v>
      </c>
      <c r="AX582" s="14" t="s">
        <v>76</v>
      </c>
      <c r="AY582" s="249" t="s">
        <v>132</v>
      </c>
    </row>
    <row r="583" s="15" customFormat="1">
      <c r="A583" s="15"/>
      <c r="B583" s="250"/>
      <c r="C583" s="251"/>
      <c r="D583" s="230" t="s">
        <v>142</v>
      </c>
      <c r="E583" s="252" t="s">
        <v>1</v>
      </c>
      <c r="F583" s="253" t="s">
        <v>145</v>
      </c>
      <c r="G583" s="251"/>
      <c r="H583" s="254">
        <v>124.8</v>
      </c>
      <c r="I583" s="255"/>
      <c r="J583" s="251"/>
      <c r="K583" s="251"/>
      <c r="L583" s="256"/>
      <c r="M583" s="257"/>
      <c r="N583" s="258"/>
      <c r="O583" s="258"/>
      <c r="P583" s="258"/>
      <c r="Q583" s="258"/>
      <c r="R583" s="258"/>
      <c r="S583" s="258"/>
      <c r="T583" s="259"/>
      <c r="U583" s="15"/>
      <c r="V583" s="15"/>
      <c r="W583" s="15"/>
      <c r="X583" s="15"/>
      <c r="Y583" s="15"/>
      <c r="Z583" s="15"/>
      <c r="AA583" s="15"/>
      <c r="AB583" s="15"/>
      <c r="AC583" s="15"/>
      <c r="AD583" s="15"/>
      <c r="AE583" s="15"/>
      <c r="AT583" s="260" t="s">
        <v>142</v>
      </c>
      <c r="AU583" s="260" t="s">
        <v>140</v>
      </c>
      <c r="AV583" s="15" t="s">
        <v>139</v>
      </c>
      <c r="AW583" s="15" t="s">
        <v>32</v>
      </c>
      <c r="AX583" s="15" t="s">
        <v>84</v>
      </c>
      <c r="AY583" s="260" t="s">
        <v>132</v>
      </c>
    </row>
    <row r="584" s="2" customFormat="1" ht="24.15" customHeight="1">
      <c r="A584" s="39"/>
      <c r="B584" s="40"/>
      <c r="C584" s="215" t="s">
        <v>912</v>
      </c>
      <c r="D584" s="215" t="s">
        <v>134</v>
      </c>
      <c r="E584" s="216" t="s">
        <v>913</v>
      </c>
      <c r="F584" s="217" t="s">
        <v>914</v>
      </c>
      <c r="G584" s="218" t="s">
        <v>312</v>
      </c>
      <c r="H584" s="219">
        <v>1</v>
      </c>
      <c r="I584" s="220"/>
      <c r="J584" s="221">
        <f>ROUND(I584*H584,2)</f>
        <v>0</v>
      </c>
      <c r="K584" s="217" t="s">
        <v>138</v>
      </c>
      <c r="L584" s="45"/>
      <c r="M584" s="222" t="s">
        <v>1</v>
      </c>
      <c r="N584" s="223" t="s">
        <v>42</v>
      </c>
      <c r="O584" s="92"/>
      <c r="P584" s="224">
        <f>O584*H584</f>
        <v>0</v>
      </c>
      <c r="Q584" s="224">
        <v>0.00088999999999999995</v>
      </c>
      <c r="R584" s="224">
        <f>Q584*H584</f>
        <v>0.00088999999999999995</v>
      </c>
      <c r="S584" s="224">
        <v>0</v>
      </c>
      <c r="T584" s="225">
        <f>S584*H584</f>
        <v>0</v>
      </c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R584" s="226" t="s">
        <v>226</v>
      </c>
      <c r="AT584" s="226" t="s">
        <v>134</v>
      </c>
      <c r="AU584" s="226" t="s">
        <v>140</v>
      </c>
      <c r="AY584" s="18" t="s">
        <v>132</v>
      </c>
      <c r="BE584" s="227">
        <f>IF(N584="základní",J584,0)</f>
        <v>0</v>
      </c>
      <c r="BF584" s="227">
        <f>IF(N584="snížená",J584,0)</f>
        <v>0</v>
      </c>
      <c r="BG584" s="227">
        <f>IF(N584="zákl. přenesená",J584,0)</f>
        <v>0</v>
      </c>
      <c r="BH584" s="227">
        <f>IF(N584="sníž. přenesená",J584,0)</f>
        <v>0</v>
      </c>
      <c r="BI584" s="227">
        <f>IF(N584="nulová",J584,0)</f>
        <v>0</v>
      </c>
      <c r="BJ584" s="18" t="s">
        <v>140</v>
      </c>
      <c r="BK584" s="227">
        <f>ROUND(I584*H584,2)</f>
        <v>0</v>
      </c>
      <c r="BL584" s="18" t="s">
        <v>226</v>
      </c>
      <c r="BM584" s="226" t="s">
        <v>915</v>
      </c>
    </row>
    <row r="585" s="14" customFormat="1">
      <c r="A585" s="14"/>
      <c r="B585" s="239"/>
      <c r="C585" s="240"/>
      <c r="D585" s="230" t="s">
        <v>142</v>
      </c>
      <c r="E585" s="241" t="s">
        <v>1</v>
      </c>
      <c r="F585" s="242" t="s">
        <v>916</v>
      </c>
      <c r="G585" s="240"/>
      <c r="H585" s="243">
        <v>1</v>
      </c>
      <c r="I585" s="244"/>
      <c r="J585" s="240"/>
      <c r="K585" s="240"/>
      <c r="L585" s="245"/>
      <c r="M585" s="246"/>
      <c r="N585" s="247"/>
      <c r="O585" s="247"/>
      <c r="P585" s="247"/>
      <c r="Q585" s="247"/>
      <c r="R585" s="247"/>
      <c r="S585" s="247"/>
      <c r="T585" s="248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49" t="s">
        <v>142</v>
      </c>
      <c r="AU585" s="249" t="s">
        <v>140</v>
      </c>
      <c r="AV585" s="14" t="s">
        <v>140</v>
      </c>
      <c r="AW585" s="14" t="s">
        <v>32</v>
      </c>
      <c r="AX585" s="14" t="s">
        <v>76</v>
      </c>
      <c r="AY585" s="249" t="s">
        <v>132</v>
      </c>
    </row>
    <row r="586" s="15" customFormat="1">
      <c r="A586" s="15"/>
      <c r="B586" s="250"/>
      <c r="C586" s="251"/>
      <c r="D586" s="230" t="s">
        <v>142</v>
      </c>
      <c r="E586" s="252" t="s">
        <v>1</v>
      </c>
      <c r="F586" s="253" t="s">
        <v>145</v>
      </c>
      <c r="G586" s="251"/>
      <c r="H586" s="254">
        <v>1</v>
      </c>
      <c r="I586" s="255"/>
      <c r="J586" s="251"/>
      <c r="K586" s="251"/>
      <c r="L586" s="256"/>
      <c r="M586" s="257"/>
      <c r="N586" s="258"/>
      <c r="O586" s="258"/>
      <c r="P586" s="258"/>
      <c r="Q586" s="258"/>
      <c r="R586" s="258"/>
      <c r="S586" s="258"/>
      <c r="T586" s="259"/>
      <c r="U586" s="15"/>
      <c r="V586" s="15"/>
      <c r="W586" s="15"/>
      <c r="X586" s="15"/>
      <c r="Y586" s="15"/>
      <c r="Z586" s="15"/>
      <c r="AA586" s="15"/>
      <c r="AB586" s="15"/>
      <c r="AC586" s="15"/>
      <c r="AD586" s="15"/>
      <c r="AE586" s="15"/>
      <c r="AT586" s="260" t="s">
        <v>142</v>
      </c>
      <c r="AU586" s="260" t="s">
        <v>140</v>
      </c>
      <c r="AV586" s="15" t="s">
        <v>139</v>
      </c>
      <c r="AW586" s="15" t="s">
        <v>32</v>
      </c>
      <c r="AX586" s="15" t="s">
        <v>84</v>
      </c>
      <c r="AY586" s="260" t="s">
        <v>132</v>
      </c>
    </row>
    <row r="587" s="2" customFormat="1" ht="37.8" customHeight="1">
      <c r="A587" s="39"/>
      <c r="B587" s="40"/>
      <c r="C587" s="261" t="s">
        <v>917</v>
      </c>
      <c r="D587" s="261" t="s">
        <v>231</v>
      </c>
      <c r="E587" s="262" t="s">
        <v>918</v>
      </c>
      <c r="F587" s="263" t="s">
        <v>919</v>
      </c>
      <c r="G587" s="264" t="s">
        <v>137</v>
      </c>
      <c r="H587" s="265">
        <v>2.3999999999999999</v>
      </c>
      <c r="I587" s="266"/>
      <c r="J587" s="267">
        <f>ROUND(I587*H587,2)</f>
        <v>0</v>
      </c>
      <c r="K587" s="263" t="s">
        <v>138</v>
      </c>
      <c r="L587" s="268"/>
      <c r="M587" s="269" t="s">
        <v>1</v>
      </c>
      <c r="N587" s="270" t="s">
        <v>42</v>
      </c>
      <c r="O587" s="92"/>
      <c r="P587" s="224">
        <f>O587*H587</f>
        <v>0</v>
      </c>
      <c r="Q587" s="224">
        <v>0.048059999999999999</v>
      </c>
      <c r="R587" s="224">
        <f>Q587*H587</f>
        <v>0.11534399999999999</v>
      </c>
      <c r="S587" s="224">
        <v>0</v>
      </c>
      <c r="T587" s="225">
        <f>S587*H587</f>
        <v>0</v>
      </c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R587" s="226" t="s">
        <v>325</v>
      </c>
      <c r="AT587" s="226" t="s">
        <v>231</v>
      </c>
      <c r="AU587" s="226" t="s">
        <v>140</v>
      </c>
      <c r="AY587" s="18" t="s">
        <v>132</v>
      </c>
      <c r="BE587" s="227">
        <f>IF(N587="základní",J587,0)</f>
        <v>0</v>
      </c>
      <c r="BF587" s="227">
        <f>IF(N587="snížená",J587,0)</f>
        <v>0</v>
      </c>
      <c r="BG587" s="227">
        <f>IF(N587="zákl. přenesená",J587,0)</f>
        <v>0</v>
      </c>
      <c r="BH587" s="227">
        <f>IF(N587="sníž. přenesená",J587,0)</f>
        <v>0</v>
      </c>
      <c r="BI587" s="227">
        <f>IF(N587="nulová",J587,0)</f>
        <v>0</v>
      </c>
      <c r="BJ587" s="18" t="s">
        <v>140</v>
      </c>
      <c r="BK587" s="227">
        <f>ROUND(I587*H587,2)</f>
        <v>0</v>
      </c>
      <c r="BL587" s="18" t="s">
        <v>226</v>
      </c>
      <c r="BM587" s="226" t="s">
        <v>920</v>
      </c>
    </row>
    <row r="588" s="14" customFormat="1">
      <c r="A588" s="14"/>
      <c r="B588" s="239"/>
      <c r="C588" s="240"/>
      <c r="D588" s="230" t="s">
        <v>142</v>
      </c>
      <c r="E588" s="241" t="s">
        <v>1</v>
      </c>
      <c r="F588" s="242" t="s">
        <v>921</v>
      </c>
      <c r="G588" s="240"/>
      <c r="H588" s="243">
        <v>2.3999999999999999</v>
      </c>
      <c r="I588" s="244"/>
      <c r="J588" s="240"/>
      <c r="K588" s="240"/>
      <c r="L588" s="245"/>
      <c r="M588" s="246"/>
      <c r="N588" s="247"/>
      <c r="O588" s="247"/>
      <c r="P588" s="247"/>
      <c r="Q588" s="247"/>
      <c r="R588" s="247"/>
      <c r="S588" s="247"/>
      <c r="T588" s="248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49" t="s">
        <v>142</v>
      </c>
      <c r="AU588" s="249" t="s">
        <v>140</v>
      </c>
      <c r="AV588" s="14" t="s">
        <v>140</v>
      </c>
      <c r="AW588" s="14" t="s">
        <v>32</v>
      </c>
      <c r="AX588" s="14" t="s">
        <v>76</v>
      </c>
      <c r="AY588" s="249" t="s">
        <v>132</v>
      </c>
    </row>
    <row r="589" s="15" customFormat="1">
      <c r="A589" s="15"/>
      <c r="B589" s="250"/>
      <c r="C589" s="251"/>
      <c r="D589" s="230" t="s">
        <v>142</v>
      </c>
      <c r="E589" s="252" t="s">
        <v>1</v>
      </c>
      <c r="F589" s="253" t="s">
        <v>145</v>
      </c>
      <c r="G589" s="251"/>
      <c r="H589" s="254">
        <v>2.3999999999999999</v>
      </c>
      <c r="I589" s="255"/>
      <c r="J589" s="251"/>
      <c r="K589" s="251"/>
      <c r="L589" s="256"/>
      <c r="M589" s="257"/>
      <c r="N589" s="258"/>
      <c r="O589" s="258"/>
      <c r="P589" s="258"/>
      <c r="Q589" s="258"/>
      <c r="R589" s="258"/>
      <c r="S589" s="258"/>
      <c r="T589" s="259"/>
      <c r="U589" s="15"/>
      <c r="V589" s="15"/>
      <c r="W589" s="15"/>
      <c r="X589" s="15"/>
      <c r="Y589" s="15"/>
      <c r="Z589" s="15"/>
      <c r="AA589" s="15"/>
      <c r="AB589" s="15"/>
      <c r="AC589" s="15"/>
      <c r="AD589" s="15"/>
      <c r="AE589" s="15"/>
      <c r="AT589" s="260" t="s">
        <v>142</v>
      </c>
      <c r="AU589" s="260" t="s">
        <v>140</v>
      </c>
      <c r="AV589" s="15" t="s">
        <v>139</v>
      </c>
      <c r="AW589" s="15" t="s">
        <v>32</v>
      </c>
      <c r="AX589" s="15" t="s">
        <v>84</v>
      </c>
      <c r="AY589" s="260" t="s">
        <v>132</v>
      </c>
    </row>
    <row r="590" s="2" customFormat="1" ht="16.5" customHeight="1">
      <c r="A590" s="39"/>
      <c r="B590" s="40"/>
      <c r="C590" s="215" t="s">
        <v>922</v>
      </c>
      <c r="D590" s="215" t="s">
        <v>134</v>
      </c>
      <c r="E590" s="216" t="s">
        <v>923</v>
      </c>
      <c r="F590" s="217" t="s">
        <v>924</v>
      </c>
      <c r="G590" s="218" t="s">
        <v>208</v>
      </c>
      <c r="H590" s="219">
        <v>25.5</v>
      </c>
      <c r="I590" s="220"/>
      <c r="J590" s="221">
        <f>ROUND(I590*H590,2)</f>
        <v>0</v>
      </c>
      <c r="K590" s="217" t="s">
        <v>138</v>
      </c>
      <c r="L590" s="45"/>
      <c r="M590" s="222" t="s">
        <v>1</v>
      </c>
      <c r="N590" s="223" t="s">
        <v>42</v>
      </c>
      <c r="O590" s="92"/>
      <c r="P590" s="224">
        <f>O590*H590</f>
        <v>0</v>
      </c>
      <c r="Q590" s="224">
        <v>0</v>
      </c>
      <c r="R590" s="224">
        <f>Q590*H590</f>
        <v>0</v>
      </c>
      <c r="S590" s="224">
        <v>0.0050000000000000001</v>
      </c>
      <c r="T590" s="225">
        <f>S590*H590</f>
        <v>0.1275</v>
      </c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R590" s="226" t="s">
        <v>139</v>
      </c>
      <c r="AT590" s="226" t="s">
        <v>134</v>
      </c>
      <c r="AU590" s="226" t="s">
        <v>140</v>
      </c>
      <c r="AY590" s="18" t="s">
        <v>132</v>
      </c>
      <c r="BE590" s="227">
        <f>IF(N590="základní",J590,0)</f>
        <v>0</v>
      </c>
      <c r="BF590" s="227">
        <f>IF(N590="snížená",J590,0)</f>
        <v>0</v>
      </c>
      <c r="BG590" s="227">
        <f>IF(N590="zákl. přenesená",J590,0)</f>
        <v>0</v>
      </c>
      <c r="BH590" s="227">
        <f>IF(N590="sníž. přenesená",J590,0)</f>
        <v>0</v>
      </c>
      <c r="BI590" s="227">
        <f>IF(N590="nulová",J590,0)</f>
        <v>0</v>
      </c>
      <c r="BJ590" s="18" t="s">
        <v>140</v>
      </c>
      <c r="BK590" s="227">
        <f>ROUND(I590*H590,2)</f>
        <v>0</v>
      </c>
      <c r="BL590" s="18" t="s">
        <v>139</v>
      </c>
      <c r="BM590" s="226" t="s">
        <v>925</v>
      </c>
    </row>
    <row r="591" s="2" customFormat="1" ht="33" customHeight="1">
      <c r="A591" s="39"/>
      <c r="B591" s="40"/>
      <c r="C591" s="215" t="s">
        <v>926</v>
      </c>
      <c r="D591" s="215" t="s">
        <v>134</v>
      </c>
      <c r="E591" s="216" t="s">
        <v>927</v>
      </c>
      <c r="F591" s="217" t="s">
        <v>928</v>
      </c>
      <c r="G591" s="218" t="s">
        <v>208</v>
      </c>
      <c r="H591" s="219">
        <v>25.5</v>
      </c>
      <c r="I591" s="220"/>
      <c r="J591" s="221">
        <f>ROUND(I591*H591,2)</f>
        <v>0</v>
      </c>
      <c r="K591" s="217" t="s">
        <v>138</v>
      </c>
      <c r="L591" s="45"/>
      <c r="M591" s="222" t="s">
        <v>1</v>
      </c>
      <c r="N591" s="223" t="s">
        <v>42</v>
      </c>
      <c r="O591" s="92"/>
      <c r="P591" s="224">
        <f>O591*H591</f>
        <v>0</v>
      </c>
      <c r="Q591" s="224">
        <v>0</v>
      </c>
      <c r="R591" s="224">
        <f>Q591*H591</f>
        <v>0</v>
      </c>
      <c r="S591" s="224">
        <v>0</v>
      </c>
      <c r="T591" s="225">
        <f>S591*H591</f>
        <v>0</v>
      </c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R591" s="226" t="s">
        <v>226</v>
      </c>
      <c r="AT591" s="226" t="s">
        <v>134</v>
      </c>
      <c r="AU591" s="226" t="s">
        <v>140</v>
      </c>
      <c r="AY591" s="18" t="s">
        <v>132</v>
      </c>
      <c r="BE591" s="227">
        <f>IF(N591="základní",J591,0)</f>
        <v>0</v>
      </c>
      <c r="BF591" s="227">
        <f>IF(N591="snížená",J591,0)</f>
        <v>0</v>
      </c>
      <c r="BG591" s="227">
        <f>IF(N591="zákl. přenesená",J591,0)</f>
        <v>0</v>
      </c>
      <c r="BH591" s="227">
        <f>IF(N591="sníž. přenesená",J591,0)</f>
        <v>0</v>
      </c>
      <c r="BI591" s="227">
        <f>IF(N591="nulová",J591,0)</f>
        <v>0</v>
      </c>
      <c r="BJ591" s="18" t="s">
        <v>140</v>
      </c>
      <c r="BK591" s="227">
        <f>ROUND(I591*H591,2)</f>
        <v>0</v>
      </c>
      <c r="BL591" s="18" t="s">
        <v>226</v>
      </c>
      <c r="BM591" s="226" t="s">
        <v>929</v>
      </c>
    </row>
    <row r="592" s="14" customFormat="1">
      <c r="A592" s="14"/>
      <c r="B592" s="239"/>
      <c r="C592" s="240"/>
      <c r="D592" s="230" t="s">
        <v>142</v>
      </c>
      <c r="E592" s="241" t="s">
        <v>1</v>
      </c>
      <c r="F592" s="242" t="s">
        <v>211</v>
      </c>
      <c r="G592" s="240"/>
      <c r="H592" s="243">
        <v>25.5</v>
      </c>
      <c r="I592" s="244"/>
      <c r="J592" s="240"/>
      <c r="K592" s="240"/>
      <c r="L592" s="245"/>
      <c r="M592" s="246"/>
      <c r="N592" s="247"/>
      <c r="O592" s="247"/>
      <c r="P592" s="247"/>
      <c r="Q592" s="247"/>
      <c r="R592" s="247"/>
      <c r="S592" s="247"/>
      <c r="T592" s="248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49" t="s">
        <v>142</v>
      </c>
      <c r="AU592" s="249" t="s">
        <v>140</v>
      </c>
      <c r="AV592" s="14" t="s">
        <v>140</v>
      </c>
      <c r="AW592" s="14" t="s">
        <v>32</v>
      </c>
      <c r="AX592" s="14" t="s">
        <v>76</v>
      </c>
      <c r="AY592" s="249" t="s">
        <v>132</v>
      </c>
    </row>
    <row r="593" s="15" customFormat="1">
      <c r="A593" s="15"/>
      <c r="B593" s="250"/>
      <c r="C593" s="251"/>
      <c r="D593" s="230" t="s">
        <v>142</v>
      </c>
      <c r="E593" s="252" t="s">
        <v>1</v>
      </c>
      <c r="F593" s="253" t="s">
        <v>145</v>
      </c>
      <c r="G593" s="251"/>
      <c r="H593" s="254">
        <v>25.5</v>
      </c>
      <c r="I593" s="255"/>
      <c r="J593" s="251"/>
      <c r="K593" s="251"/>
      <c r="L593" s="256"/>
      <c r="M593" s="257"/>
      <c r="N593" s="258"/>
      <c r="O593" s="258"/>
      <c r="P593" s="258"/>
      <c r="Q593" s="258"/>
      <c r="R593" s="258"/>
      <c r="S593" s="258"/>
      <c r="T593" s="259"/>
      <c r="U593" s="15"/>
      <c r="V593" s="15"/>
      <c r="W593" s="15"/>
      <c r="X593" s="15"/>
      <c r="Y593" s="15"/>
      <c r="Z593" s="15"/>
      <c r="AA593" s="15"/>
      <c r="AB593" s="15"/>
      <c r="AC593" s="15"/>
      <c r="AD593" s="15"/>
      <c r="AE593" s="15"/>
      <c r="AT593" s="260" t="s">
        <v>142</v>
      </c>
      <c r="AU593" s="260" t="s">
        <v>140</v>
      </c>
      <c r="AV593" s="15" t="s">
        <v>139</v>
      </c>
      <c r="AW593" s="15" t="s">
        <v>32</v>
      </c>
      <c r="AX593" s="15" t="s">
        <v>84</v>
      </c>
      <c r="AY593" s="260" t="s">
        <v>132</v>
      </c>
    </row>
    <row r="594" s="2" customFormat="1" ht="16.5" customHeight="1">
      <c r="A594" s="39"/>
      <c r="B594" s="40"/>
      <c r="C594" s="261" t="s">
        <v>930</v>
      </c>
      <c r="D594" s="261" t="s">
        <v>231</v>
      </c>
      <c r="E594" s="262" t="s">
        <v>931</v>
      </c>
      <c r="F594" s="263" t="s">
        <v>932</v>
      </c>
      <c r="G594" s="264" t="s">
        <v>208</v>
      </c>
      <c r="H594" s="265">
        <v>25.5</v>
      </c>
      <c r="I594" s="266"/>
      <c r="J594" s="267">
        <f>ROUND(I594*H594,2)</f>
        <v>0</v>
      </c>
      <c r="K594" s="263" t="s">
        <v>138</v>
      </c>
      <c r="L594" s="268"/>
      <c r="M594" s="269" t="s">
        <v>1</v>
      </c>
      <c r="N594" s="270" t="s">
        <v>42</v>
      </c>
      <c r="O594" s="92"/>
      <c r="P594" s="224">
        <f>O594*H594</f>
        <v>0</v>
      </c>
      <c r="Q594" s="224">
        <v>0.0020999999999999999</v>
      </c>
      <c r="R594" s="224">
        <f>Q594*H594</f>
        <v>0.053549999999999993</v>
      </c>
      <c r="S594" s="224">
        <v>0</v>
      </c>
      <c r="T594" s="225">
        <f>S594*H594</f>
        <v>0</v>
      </c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R594" s="226" t="s">
        <v>325</v>
      </c>
      <c r="AT594" s="226" t="s">
        <v>231</v>
      </c>
      <c r="AU594" s="226" t="s">
        <v>140</v>
      </c>
      <c r="AY594" s="18" t="s">
        <v>132</v>
      </c>
      <c r="BE594" s="227">
        <f>IF(N594="základní",J594,0)</f>
        <v>0</v>
      </c>
      <c r="BF594" s="227">
        <f>IF(N594="snížená",J594,0)</f>
        <v>0</v>
      </c>
      <c r="BG594" s="227">
        <f>IF(N594="zákl. přenesená",J594,0)</f>
        <v>0</v>
      </c>
      <c r="BH594" s="227">
        <f>IF(N594="sníž. přenesená",J594,0)</f>
        <v>0</v>
      </c>
      <c r="BI594" s="227">
        <f>IF(N594="nulová",J594,0)</f>
        <v>0</v>
      </c>
      <c r="BJ594" s="18" t="s">
        <v>140</v>
      </c>
      <c r="BK594" s="227">
        <f>ROUND(I594*H594,2)</f>
        <v>0</v>
      </c>
      <c r="BL594" s="18" t="s">
        <v>226</v>
      </c>
      <c r="BM594" s="226" t="s">
        <v>933</v>
      </c>
    </row>
    <row r="595" s="2" customFormat="1" ht="16.5" customHeight="1">
      <c r="A595" s="39"/>
      <c r="B595" s="40"/>
      <c r="C595" s="261" t="s">
        <v>934</v>
      </c>
      <c r="D595" s="261" t="s">
        <v>231</v>
      </c>
      <c r="E595" s="262" t="s">
        <v>935</v>
      </c>
      <c r="F595" s="263" t="s">
        <v>936</v>
      </c>
      <c r="G595" s="264" t="s">
        <v>937</v>
      </c>
      <c r="H595" s="265">
        <v>20</v>
      </c>
      <c r="I595" s="266"/>
      <c r="J595" s="267">
        <f>ROUND(I595*H595,2)</f>
        <v>0</v>
      </c>
      <c r="K595" s="263" t="s">
        <v>138</v>
      </c>
      <c r="L595" s="268"/>
      <c r="M595" s="269" t="s">
        <v>1</v>
      </c>
      <c r="N595" s="270" t="s">
        <v>42</v>
      </c>
      <c r="O595" s="92"/>
      <c r="P595" s="224">
        <f>O595*H595</f>
        <v>0</v>
      </c>
      <c r="Q595" s="224">
        <v>0.00020000000000000001</v>
      </c>
      <c r="R595" s="224">
        <f>Q595*H595</f>
        <v>0.0040000000000000001</v>
      </c>
      <c r="S595" s="224">
        <v>0</v>
      </c>
      <c r="T595" s="225">
        <f>S595*H595</f>
        <v>0</v>
      </c>
      <c r="U595" s="39"/>
      <c r="V595" s="39"/>
      <c r="W595" s="39"/>
      <c r="X595" s="39"/>
      <c r="Y595" s="39"/>
      <c r="Z595" s="39"/>
      <c r="AA595" s="39"/>
      <c r="AB595" s="39"/>
      <c r="AC595" s="39"/>
      <c r="AD595" s="39"/>
      <c r="AE595" s="39"/>
      <c r="AR595" s="226" t="s">
        <v>325</v>
      </c>
      <c r="AT595" s="226" t="s">
        <v>231</v>
      </c>
      <c r="AU595" s="226" t="s">
        <v>140</v>
      </c>
      <c r="AY595" s="18" t="s">
        <v>132</v>
      </c>
      <c r="BE595" s="227">
        <f>IF(N595="základní",J595,0)</f>
        <v>0</v>
      </c>
      <c r="BF595" s="227">
        <f>IF(N595="snížená",J595,0)</f>
        <v>0</v>
      </c>
      <c r="BG595" s="227">
        <f>IF(N595="zákl. přenesená",J595,0)</f>
        <v>0</v>
      </c>
      <c r="BH595" s="227">
        <f>IF(N595="sníž. přenesená",J595,0)</f>
        <v>0</v>
      </c>
      <c r="BI595" s="227">
        <f>IF(N595="nulová",J595,0)</f>
        <v>0</v>
      </c>
      <c r="BJ595" s="18" t="s">
        <v>140</v>
      </c>
      <c r="BK595" s="227">
        <f>ROUND(I595*H595,2)</f>
        <v>0</v>
      </c>
      <c r="BL595" s="18" t="s">
        <v>226</v>
      </c>
      <c r="BM595" s="226" t="s">
        <v>938</v>
      </c>
    </row>
    <row r="596" s="2" customFormat="1" ht="55.5" customHeight="1">
      <c r="A596" s="39"/>
      <c r="B596" s="40"/>
      <c r="C596" s="215" t="s">
        <v>939</v>
      </c>
      <c r="D596" s="215" t="s">
        <v>134</v>
      </c>
      <c r="E596" s="216" t="s">
        <v>940</v>
      </c>
      <c r="F596" s="217" t="s">
        <v>941</v>
      </c>
      <c r="G596" s="218" t="s">
        <v>179</v>
      </c>
      <c r="H596" s="219">
        <v>2.4710000000000001</v>
      </c>
      <c r="I596" s="220"/>
      <c r="J596" s="221">
        <f>ROUND(I596*H596,2)</f>
        <v>0</v>
      </c>
      <c r="K596" s="217" t="s">
        <v>138</v>
      </c>
      <c r="L596" s="45"/>
      <c r="M596" s="222" t="s">
        <v>1</v>
      </c>
      <c r="N596" s="223" t="s">
        <v>42</v>
      </c>
      <c r="O596" s="92"/>
      <c r="P596" s="224">
        <f>O596*H596</f>
        <v>0</v>
      </c>
      <c r="Q596" s="224">
        <v>0</v>
      </c>
      <c r="R596" s="224">
        <f>Q596*H596</f>
        <v>0</v>
      </c>
      <c r="S596" s="224">
        <v>0</v>
      </c>
      <c r="T596" s="225">
        <f>S596*H596</f>
        <v>0</v>
      </c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R596" s="226" t="s">
        <v>226</v>
      </c>
      <c r="AT596" s="226" t="s">
        <v>134</v>
      </c>
      <c r="AU596" s="226" t="s">
        <v>140</v>
      </c>
      <c r="AY596" s="18" t="s">
        <v>132</v>
      </c>
      <c r="BE596" s="227">
        <f>IF(N596="základní",J596,0)</f>
        <v>0</v>
      </c>
      <c r="BF596" s="227">
        <f>IF(N596="snížená",J596,0)</f>
        <v>0</v>
      </c>
      <c r="BG596" s="227">
        <f>IF(N596="zákl. přenesená",J596,0)</f>
        <v>0</v>
      </c>
      <c r="BH596" s="227">
        <f>IF(N596="sníž. přenesená",J596,0)</f>
        <v>0</v>
      </c>
      <c r="BI596" s="227">
        <f>IF(N596="nulová",J596,0)</f>
        <v>0</v>
      </c>
      <c r="BJ596" s="18" t="s">
        <v>140</v>
      </c>
      <c r="BK596" s="227">
        <f>ROUND(I596*H596,2)</f>
        <v>0</v>
      </c>
      <c r="BL596" s="18" t="s">
        <v>226</v>
      </c>
      <c r="BM596" s="226" t="s">
        <v>942</v>
      </c>
    </row>
    <row r="597" s="12" customFormat="1" ht="22.8" customHeight="1">
      <c r="A597" s="12"/>
      <c r="B597" s="199"/>
      <c r="C597" s="200"/>
      <c r="D597" s="201" t="s">
        <v>75</v>
      </c>
      <c r="E597" s="213" t="s">
        <v>943</v>
      </c>
      <c r="F597" s="213" t="s">
        <v>944</v>
      </c>
      <c r="G597" s="200"/>
      <c r="H597" s="200"/>
      <c r="I597" s="203"/>
      <c r="J597" s="214">
        <f>BK597</f>
        <v>0</v>
      </c>
      <c r="K597" s="200"/>
      <c r="L597" s="205"/>
      <c r="M597" s="206"/>
      <c r="N597" s="207"/>
      <c r="O597" s="207"/>
      <c r="P597" s="208">
        <f>SUM(P598:P612)</f>
        <v>0</v>
      </c>
      <c r="Q597" s="207"/>
      <c r="R597" s="208">
        <f>SUM(R598:R612)</f>
        <v>0.40641944999999996</v>
      </c>
      <c r="S597" s="207"/>
      <c r="T597" s="209">
        <f>SUM(T598:T612)</f>
        <v>0</v>
      </c>
      <c r="U597" s="12"/>
      <c r="V597" s="12"/>
      <c r="W597" s="12"/>
      <c r="X597" s="12"/>
      <c r="Y597" s="12"/>
      <c r="Z597" s="12"/>
      <c r="AA597" s="12"/>
      <c r="AB597" s="12"/>
      <c r="AC597" s="12"/>
      <c r="AD597" s="12"/>
      <c r="AE597" s="12"/>
      <c r="AR597" s="210" t="s">
        <v>140</v>
      </c>
      <c r="AT597" s="211" t="s">
        <v>75</v>
      </c>
      <c r="AU597" s="211" t="s">
        <v>84</v>
      </c>
      <c r="AY597" s="210" t="s">
        <v>132</v>
      </c>
      <c r="BK597" s="212">
        <f>SUM(BK598:BK612)</f>
        <v>0</v>
      </c>
    </row>
    <row r="598" s="2" customFormat="1" ht="44.25" customHeight="1">
      <c r="A598" s="39"/>
      <c r="B598" s="40"/>
      <c r="C598" s="215" t="s">
        <v>945</v>
      </c>
      <c r="D598" s="215" t="s">
        <v>134</v>
      </c>
      <c r="E598" s="216" t="s">
        <v>946</v>
      </c>
      <c r="F598" s="217" t="s">
        <v>947</v>
      </c>
      <c r="G598" s="218" t="s">
        <v>137</v>
      </c>
      <c r="H598" s="219">
        <v>12.449999999999999</v>
      </c>
      <c r="I598" s="220"/>
      <c r="J598" s="221">
        <f>ROUND(I598*H598,2)</f>
        <v>0</v>
      </c>
      <c r="K598" s="217" t="s">
        <v>138</v>
      </c>
      <c r="L598" s="45"/>
      <c r="M598" s="222" t="s">
        <v>1</v>
      </c>
      <c r="N598" s="223" t="s">
        <v>42</v>
      </c>
      <c r="O598" s="92"/>
      <c r="P598" s="224">
        <f>O598*H598</f>
        <v>0</v>
      </c>
      <c r="Q598" s="224">
        <v>3.0000000000000001E-05</v>
      </c>
      <c r="R598" s="224">
        <f>Q598*H598</f>
        <v>0.00037349999999999997</v>
      </c>
      <c r="S598" s="224">
        <v>0</v>
      </c>
      <c r="T598" s="225">
        <f>S598*H598</f>
        <v>0</v>
      </c>
      <c r="U598" s="39"/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R598" s="226" t="s">
        <v>139</v>
      </c>
      <c r="AT598" s="226" t="s">
        <v>134</v>
      </c>
      <c r="AU598" s="226" t="s">
        <v>140</v>
      </c>
      <c r="AY598" s="18" t="s">
        <v>132</v>
      </c>
      <c r="BE598" s="227">
        <f>IF(N598="základní",J598,0)</f>
        <v>0</v>
      </c>
      <c r="BF598" s="227">
        <f>IF(N598="snížená",J598,0)</f>
        <v>0</v>
      </c>
      <c r="BG598" s="227">
        <f>IF(N598="zákl. přenesená",J598,0)</f>
        <v>0</v>
      </c>
      <c r="BH598" s="227">
        <f>IF(N598="sníž. přenesená",J598,0)</f>
        <v>0</v>
      </c>
      <c r="BI598" s="227">
        <f>IF(N598="nulová",J598,0)</f>
        <v>0</v>
      </c>
      <c r="BJ598" s="18" t="s">
        <v>140</v>
      </c>
      <c r="BK598" s="227">
        <f>ROUND(I598*H598,2)</f>
        <v>0</v>
      </c>
      <c r="BL598" s="18" t="s">
        <v>139</v>
      </c>
      <c r="BM598" s="226" t="s">
        <v>948</v>
      </c>
    </row>
    <row r="599" s="14" customFormat="1">
      <c r="A599" s="14"/>
      <c r="B599" s="239"/>
      <c r="C599" s="240"/>
      <c r="D599" s="230" t="s">
        <v>142</v>
      </c>
      <c r="E599" s="241" t="s">
        <v>1</v>
      </c>
      <c r="F599" s="242" t="s">
        <v>733</v>
      </c>
      <c r="G599" s="240"/>
      <c r="H599" s="243">
        <v>12.449999999999999</v>
      </c>
      <c r="I599" s="244"/>
      <c r="J599" s="240"/>
      <c r="K599" s="240"/>
      <c r="L599" s="245"/>
      <c r="M599" s="246"/>
      <c r="N599" s="247"/>
      <c r="O599" s="247"/>
      <c r="P599" s="247"/>
      <c r="Q599" s="247"/>
      <c r="R599" s="247"/>
      <c r="S599" s="247"/>
      <c r="T599" s="248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49" t="s">
        <v>142</v>
      </c>
      <c r="AU599" s="249" t="s">
        <v>140</v>
      </c>
      <c r="AV599" s="14" t="s">
        <v>140</v>
      </c>
      <c r="AW599" s="14" t="s">
        <v>32</v>
      </c>
      <c r="AX599" s="14" t="s">
        <v>76</v>
      </c>
      <c r="AY599" s="249" t="s">
        <v>132</v>
      </c>
    </row>
    <row r="600" s="15" customFormat="1">
      <c r="A600" s="15"/>
      <c r="B600" s="250"/>
      <c r="C600" s="251"/>
      <c r="D600" s="230" t="s">
        <v>142</v>
      </c>
      <c r="E600" s="252" t="s">
        <v>1</v>
      </c>
      <c r="F600" s="253" t="s">
        <v>145</v>
      </c>
      <c r="G600" s="251"/>
      <c r="H600" s="254">
        <v>12.449999999999999</v>
      </c>
      <c r="I600" s="255"/>
      <c r="J600" s="251"/>
      <c r="K600" s="251"/>
      <c r="L600" s="256"/>
      <c r="M600" s="257"/>
      <c r="N600" s="258"/>
      <c r="O600" s="258"/>
      <c r="P600" s="258"/>
      <c r="Q600" s="258"/>
      <c r="R600" s="258"/>
      <c r="S600" s="258"/>
      <c r="T600" s="259"/>
      <c r="U600" s="15"/>
      <c r="V600" s="15"/>
      <c r="W600" s="15"/>
      <c r="X600" s="15"/>
      <c r="Y600" s="15"/>
      <c r="Z600" s="15"/>
      <c r="AA600" s="15"/>
      <c r="AB600" s="15"/>
      <c r="AC600" s="15"/>
      <c r="AD600" s="15"/>
      <c r="AE600" s="15"/>
      <c r="AT600" s="260" t="s">
        <v>142</v>
      </c>
      <c r="AU600" s="260" t="s">
        <v>140</v>
      </c>
      <c r="AV600" s="15" t="s">
        <v>139</v>
      </c>
      <c r="AW600" s="15" t="s">
        <v>32</v>
      </c>
      <c r="AX600" s="15" t="s">
        <v>84</v>
      </c>
      <c r="AY600" s="260" t="s">
        <v>132</v>
      </c>
    </row>
    <row r="601" s="2" customFormat="1" ht="16.5" customHeight="1">
      <c r="A601" s="39"/>
      <c r="B601" s="40"/>
      <c r="C601" s="261" t="s">
        <v>949</v>
      </c>
      <c r="D601" s="261" t="s">
        <v>231</v>
      </c>
      <c r="E601" s="262" t="s">
        <v>950</v>
      </c>
      <c r="F601" s="263" t="s">
        <v>951</v>
      </c>
      <c r="G601" s="264" t="s">
        <v>137</v>
      </c>
      <c r="H601" s="265">
        <v>13.446</v>
      </c>
      <c r="I601" s="266"/>
      <c r="J601" s="267">
        <f>ROUND(I601*H601,2)</f>
        <v>0</v>
      </c>
      <c r="K601" s="263" t="s">
        <v>1</v>
      </c>
      <c r="L601" s="268"/>
      <c r="M601" s="269" t="s">
        <v>1</v>
      </c>
      <c r="N601" s="270" t="s">
        <v>42</v>
      </c>
      <c r="O601" s="92"/>
      <c r="P601" s="224">
        <f>O601*H601</f>
        <v>0</v>
      </c>
      <c r="Q601" s="224">
        <v>0.014999999999999999</v>
      </c>
      <c r="R601" s="224">
        <f>Q601*H601</f>
        <v>0.20168999999999998</v>
      </c>
      <c r="S601" s="224">
        <v>0</v>
      </c>
      <c r="T601" s="225">
        <f>S601*H601</f>
        <v>0</v>
      </c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R601" s="226" t="s">
        <v>176</v>
      </c>
      <c r="AT601" s="226" t="s">
        <v>231</v>
      </c>
      <c r="AU601" s="226" t="s">
        <v>140</v>
      </c>
      <c r="AY601" s="18" t="s">
        <v>132</v>
      </c>
      <c r="BE601" s="227">
        <f>IF(N601="základní",J601,0)</f>
        <v>0</v>
      </c>
      <c r="BF601" s="227">
        <f>IF(N601="snížená",J601,0)</f>
        <v>0</v>
      </c>
      <c r="BG601" s="227">
        <f>IF(N601="zákl. přenesená",J601,0)</f>
        <v>0</v>
      </c>
      <c r="BH601" s="227">
        <f>IF(N601="sníž. přenesená",J601,0)</f>
        <v>0</v>
      </c>
      <c r="BI601" s="227">
        <f>IF(N601="nulová",J601,0)</f>
        <v>0</v>
      </c>
      <c r="BJ601" s="18" t="s">
        <v>140</v>
      </c>
      <c r="BK601" s="227">
        <f>ROUND(I601*H601,2)</f>
        <v>0</v>
      </c>
      <c r="BL601" s="18" t="s">
        <v>139</v>
      </c>
      <c r="BM601" s="226" t="s">
        <v>952</v>
      </c>
    </row>
    <row r="602" s="14" customFormat="1">
      <c r="A602" s="14"/>
      <c r="B602" s="239"/>
      <c r="C602" s="240"/>
      <c r="D602" s="230" t="s">
        <v>142</v>
      </c>
      <c r="E602" s="240"/>
      <c r="F602" s="242" t="s">
        <v>953</v>
      </c>
      <c r="G602" s="240"/>
      <c r="H602" s="243">
        <v>13.446</v>
      </c>
      <c r="I602" s="244"/>
      <c r="J602" s="240"/>
      <c r="K602" s="240"/>
      <c r="L602" s="245"/>
      <c r="M602" s="246"/>
      <c r="N602" s="247"/>
      <c r="O602" s="247"/>
      <c r="P602" s="247"/>
      <c r="Q602" s="247"/>
      <c r="R602" s="247"/>
      <c r="S602" s="247"/>
      <c r="T602" s="248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49" t="s">
        <v>142</v>
      </c>
      <c r="AU602" s="249" t="s">
        <v>140</v>
      </c>
      <c r="AV602" s="14" t="s">
        <v>140</v>
      </c>
      <c r="AW602" s="14" t="s">
        <v>4</v>
      </c>
      <c r="AX602" s="14" t="s">
        <v>84</v>
      </c>
      <c r="AY602" s="249" t="s">
        <v>132</v>
      </c>
    </row>
    <row r="603" s="2" customFormat="1" ht="37.8" customHeight="1">
      <c r="A603" s="39"/>
      <c r="B603" s="40"/>
      <c r="C603" s="215" t="s">
        <v>954</v>
      </c>
      <c r="D603" s="215" t="s">
        <v>134</v>
      </c>
      <c r="E603" s="216" t="s">
        <v>955</v>
      </c>
      <c r="F603" s="217" t="s">
        <v>956</v>
      </c>
      <c r="G603" s="218" t="s">
        <v>312</v>
      </c>
      <c r="H603" s="219">
        <v>1</v>
      </c>
      <c r="I603" s="220"/>
      <c r="J603" s="221">
        <f>ROUND(I603*H603,2)</f>
        <v>0</v>
      </c>
      <c r="K603" s="217" t="s">
        <v>138</v>
      </c>
      <c r="L603" s="45"/>
      <c r="M603" s="222" t="s">
        <v>1</v>
      </c>
      <c r="N603" s="223" t="s">
        <v>42</v>
      </c>
      <c r="O603" s="92"/>
      <c r="P603" s="224">
        <f>O603*H603</f>
        <v>0</v>
      </c>
      <c r="Q603" s="224">
        <v>0</v>
      </c>
      <c r="R603" s="224">
        <f>Q603*H603</f>
        <v>0</v>
      </c>
      <c r="S603" s="224">
        <v>0</v>
      </c>
      <c r="T603" s="225">
        <f>S603*H603</f>
        <v>0</v>
      </c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R603" s="226" t="s">
        <v>226</v>
      </c>
      <c r="AT603" s="226" t="s">
        <v>134</v>
      </c>
      <c r="AU603" s="226" t="s">
        <v>140</v>
      </c>
      <c r="AY603" s="18" t="s">
        <v>132</v>
      </c>
      <c r="BE603" s="227">
        <f>IF(N603="základní",J603,0)</f>
        <v>0</v>
      </c>
      <c r="BF603" s="227">
        <f>IF(N603="snížená",J603,0)</f>
        <v>0</v>
      </c>
      <c r="BG603" s="227">
        <f>IF(N603="zákl. přenesená",J603,0)</f>
        <v>0</v>
      </c>
      <c r="BH603" s="227">
        <f>IF(N603="sníž. přenesená",J603,0)</f>
        <v>0</v>
      </c>
      <c r="BI603" s="227">
        <f>IF(N603="nulová",J603,0)</f>
        <v>0</v>
      </c>
      <c r="BJ603" s="18" t="s">
        <v>140</v>
      </c>
      <c r="BK603" s="227">
        <f>ROUND(I603*H603,2)</f>
        <v>0</v>
      </c>
      <c r="BL603" s="18" t="s">
        <v>226</v>
      </c>
      <c r="BM603" s="226" t="s">
        <v>957</v>
      </c>
    </row>
    <row r="604" s="14" customFormat="1">
      <c r="A604" s="14"/>
      <c r="B604" s="239"/>
      <c r="C604" s="240"/>
      <c r="D604" s="230" t="s">
        <v>142</v>
      </c>
      <c r="E604" s="241" t="s">
        <v>1</v>
      </c>
      <c r="F604" s="242" t="s">
        <v>958</v>
      </c>
      <c r="G604" s="240"/>
      <c r="H604" s="243">
        <v>1</v>
      </c>
      <c r="I604" s="244"/>
      <c r="J604" s="240"/>
      <c r="K604" s="240"/>
      <c r="L604" s="245"/>
      <c r="M604" s="246"/>
      <c r="N604" s="247"/>
      <c r="O604" s="247"/>
      <c r="P604" s="247"/>
      <c r="Q604" s="247"/>
      <c r="R604" s="247"/>
      <c r="S604" s="247"/>
      <c r="T604" s="248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49" t="s">
        <v>142</v>
      </c>
      <c r="AU604" s="249" t="s">
        <v>140</v>
      </c>
      <c r="AV604" s="14" t="s">
        <v>140</v>
      </c>
      <c r="AW604" s="14" t="s">
        <v>32</v>
      </c>
      <c r="AX604" s="14" t="s">
        <v>76</v>
      </c>
      <c r="AY604" s="249" t="s">
        <v>132</v>
      </c>
    </row>
    <row r="605" s="15" customFormat="1">
      <c r="A605" s="15"/>
      <c r="B605" s="250"/>
      <c r="C605" s="251"/>
      <c r="D605" s="230" t="s">
        <v>142</v>
      </c>
      <c r="E605" s="252" t="s">
        <v>1</v>
      </c>
      <c r="F605" s="253" t="s">
        <v>145</v>
      </c>
      <c r="G605" s="251"/>
      <c r="H605" s="254">
        <v>1</v>
      </c>
      <c r="I605" s="255"/>
      <c r="J605" s="251"/>
      <c r="K605" s="251"/>
      <c r="L605" s="256"/>
      <c r="M605" s="257"/>
      <c r="N605" s="258"/>
      <c r="O605" s="258"/>
      <c r="P605" s="258"/>
      <c r="Q605" s="258"/>
      <c r="R605" s="258"/>
      <c r="S605" s="258"/>
      <c r="T605" s="259"/>
      <c r="U605" s="15"/>
      <c r="V605" s="15"/>
      <c r="W605" s="15"/>
      <c r="X605" s="15"/>
      <c r="Y605" s="15"/>
      <c r="Z605" s="15"/>
      <c r="AA605" s="15"/>
      <c r="AB605" s="15"/>
      <c r="AC605" s="15"/>
      <c r="AD605" s="15"/>
      <c r="AE605" s="15"/>
      <c r="AT605" s="260" t="s">
        <v>142</v>
      </c>
      <c r="AU605" s="260" t="s">
        <v>140</v>
      </c>
      <c r="AV605" s="15" t="s">
        <v>139</v>
      </c>
      <c r="AW605" s="15" t="s">
        <v>32</v>
      </c>
      <c r="AX605" s="15" t="s">
        <v>84</v>
      </c>
      <c r="AY605" s="260" t="s">
        <v>132</v>
      </c>
    </row>
    <row r="606" s="2" customFormat="1" ht="33" customHeight="1">
      <c r="A606" s="39"/>
      <c r="B606" s="40"/>
      <c r="C606" s="261" t="s">
        <v>959</v>
      </c>
      <c r="D606" s="261" t="s">
        <v>231</v>
      </c>
      <c r="E606" s="262" t="s">
        <v>960</v>
      </c>
      <c r="F606" s="263" t="s">
        <v>961</v>
      </c>
      <c r="G606" s="264" t="s">
        <v>137</v>
      </c>
      <c r="H606" s="265">
        <v>4.5149999999999997</v>
      </c>
      <c r="I606" s="266"/>
      <c r="J606" s="267">
        <f>ROUND(I606*H606,2)</f>
        <v>0</v>
      </c>
      <c r="K606" s="263" t="s">
        <v>1</v>
      </c>
      <c r="L606" s="268"/>
      <c r="M606" s="269" t="s">
        <v>1</v>
      </c>
      <c r="N606" s="270" t="s">
        <v>42</v>
      </c>
      <c r="O606" s="92"/>
      <c r="P606" s="224">
        <f>O606*H606</f>
        <v>0</v>
      </c>
      <c r="Q606" s="224">
        <v>0.044729999999999999</v>
      </c>
      <c r="R606" s="224">
        <f>Q606*H606</f>
        <v>0.20195594999999997</v>
      </c>
      <c r="S606" s="224">
        <v>0</v>
      </c>
      <c r="T606" s="225">
        <f>S606*H606</f>
        <v>0</v>
      </c>
      <c r="U606" s="39"/>
      <c r="V606" s="39"/>
      <c r="W606" s="39"/>
      <c r="X606" s="39"/>
      <c r="Y606" s="39"/>
      <c r="Z606" s="39"/>
      <c r="AA606" s="39"/>
      <c r="AB606" s="39"/>
      <c r="AC606" s="39"/>
      <c r="AD606" s="39"/>
      <c r="AE606" s="39"/>
      <c r="AR606" s="226" t="s">
        <v>325</v>
      </c>
      <c r="AT606" s="226" t="s">
        <v>231</v>
      </c>
      <c r="AU606" s="226" t="s">
        <v>140</v>
      </c>
      <c r="AY606" s="18" t="s">
        <v>132</v>
      </c>
      <c r="BE606" s="227">
        <f>IF(N606="základní",J606,0)</f>
        <v>0</v>
      </c>
      <c r="BF606" s="227">
        <f>IF(N606="snížená",J606,0)</f>
        <v>0</v>
      </c>
      <c r="BG606" s="227">
        <f>IF(N606="zákl. přenesená",J606,0)</f>
        <v>0</v>
      </c>
      <c r="BH606" s="227">
        <f>IF(N606="sníž. přenesená",J606,0)</f>
        <v>0</v>
      </c>
      <c r="BI606" s="227">
        <f>IF(N606="nulová",J606,0)</f>
        <v>0</v>
      </c>
      <c r="BJ606" s="18" t="s">
        <v>140</v>
      </c>
      <c r="BK606" s="227">
        <f>ROUND(I606*H606,2)</f>
        <v>0</v>
      </c>
      <c r="BL606" s="18" t="s">
        <v>226</v>
      </c>
      <c r="BM606" s="226" t="s">
        <v>962</v>
      </c>
    </row>
    <row r="607" s="14" customFormat="1">
      <c r="A607" s="14"/>
      <c r="B607" s="239"/>
      <c r="C607" s="240"/>
      <c r="D607" s="230" t="s">
        <v>142</v>
      </c>
      <c r="E607" s="241" t="s">
        <v>1</v>
      </c>
      <c r="F607" s="242" t="s">
        <v>963</v>
      </c>
      <c r="G607" s="240"/>
      <c r="H607" s="243">
        <v>4.5149999999999997</v>
      </c>
      <c r="I607" s="244"/>
      <c r="J607" s="240"/>
      <c r="K607" s="240"/>
      <c r="L607" s="245"/>
      <c r="M607" s="246"/>
      <c r="N607" s="247"/>
      <c r="O607" s="247"/>
      <c r="P607" s="247"/>
      <c r="Q607" s="247"/>
      <c r="R607" s="247"/>
      <c r="S607" s="247"/>
      <c r="T607" s="248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49" t="s">
        <v>142</v>
      </c>
      <c r="AU607" s="249" t="s">
        <v>140</v>
      </c>
      <c r="AV607" s="14" t="s">
        <v>140</v>
      </c>
      <c r="AW607" s="14" t="s">
        <v>32</v>
      </c>
      <c r="AX607" s="14" t="s">
        <v>76</v>
      </c>
      <c r="AY607" s="249" t="s">
        <v>132</v>
      </c>
    </row>
    <row r="608" s="15" customFormat="1">
      <c r="A608" s="15"/>
      <c r="B608" s="250"/>
      <c r="C608" s="251"/>
      <c r="D608" s="230" t="s">
        <v>142</v>
      </c>
      <c r="E608" s="252" t="s">
        <v>1</v>
      </c>
      <c r="F608" s="253" t="s">
        <v>145</v>
      </c>
      <c r="G608" s="251"/>
      <c r="H608" s="254">
        <v>4.5149999999999997</v>
      </c>
      <c r="I608" s="255"/>
      <c r="J608" s="251"/>
      <c r="K608" s="251"/>
      <c r="L608" s="256"/>
      <c r="M608" s="257"/>
      <c r="N608" s="258"/>
      <c r="O608" s="258"/>
      <c r="P608" s="258"/>
      <c r="Q608" s="258"/>
      <c r="R608" s="258"/>
      <c r="S608" s="258"/>
      <c r="T608" s="259"/>
      <c r="U608" s="15"/>
      <c r="V608" s="15"/>
      <c r="W608" s="15"/>
      <c r="X608" s="15"/>
      <c r="Y608" s="15"/>
      <c r="Z608" s="15"/>
      <c r="AA608" s="15"/>
      <c r="AB608" s="15"/>
      <c r="AC608" s="15"/>
      <c r="AD608" s="15"/>
      <c r="AE608" s="15"/>
      <c r="AT608" s="260" t="s">
        <v>142</v>
      </c>
      <c r="AU608" s="260" t="s">
        <v>140</v>
      </c>
      <c r="AV608" s="15" t="s">
        <v>139</v>
      </c>
      <c r="AW608" s="15" t="s">
        <v>32</v>
      </c>
      <c r="AX608" s="15" t="s">
        <v>84</v>
      </c>
      <c r="AY608" s="260" t="s">
        <v>132</v>
      </c>
    </row>
    <row r="609" s="2" customFormat="1" ht="24.15" customHeight="1">
      <c r="A609" s="39"/>
      <c r="B609" s="40"/>
      <c r="C609" s="215" t="s">
        <v>964</v>
      </c>
      <c r="D609" s="215" t="s">
        <v>134</v>
      </c>
      <c r="E609" s="216" t="s">
        <v>965</v>
      </c>
      <c r="F609" s="217" t="s">
        <v>966</v>
      </c>
      <c r="G609" s="218" t="s">
        <v>312</v>
      </c>
      <c r="H609" s="219">
        <v>1</v>
      </c>
      <c r="I609" s="220"/>
      <c r="J609" s="221">
        <f>ROUND(I609*H609,2)</f>
        <v>0</v>
      </c>
      <c r="K609" s="217" t="s">
        <v>138</v>
      </c>
      <c r="L609" s="45"/>
      <c r="M609" s="222" t="s">
        <v>1</v>
      </c>
      <c r="N609" s="223" t="s">
        <v>42</v>
      </c>
      <c r="O609" s="92"/>
      <c r="P609" s="224">
        <f>O609*H609</f>
        <v>0</v>
      </c>
      <c r="Q609" s="224">
        <v>0</v>
      </c>
      <c r="R609" s="224">
        <f>Q609*H609</f>
        <v>0</v>
      </c>
      <c r="S609" s="224">
        <v>0</v>
      </c>
      <c r="T609" s="225">
        <f>S609*H609</f>
        <v>0</v>
      </c>
      <c r="U609" s="39"/>
      <c r="V609" s="39"/>
      <c r="W609" s="39"/>
      <c r="X609" s="39"/>
      <c r="Y609" s="39"/>
      <c r="Z609" s="39"/>
      <c r="AA609" s="39"/>
      <c r="AB609" s="39"/>
      <c r="AC609" s="39"/>
      <c r="AD609" s="39"/>
      <c r="AE609" s="39"/>
      <c r="AR609" s="226" t="s">
        <v>226</v>
      </c>
      <c r="AT609" s="226" t="s">
        <v>134</v>
      </c>
      <c r="AU609" s="226" t="s">
        <v>140</v>
      </c>
      <c r="AY609" s="18" t="s">
        <v>132</v>
      </c>
      <c r="BE609" s="227">
        <f>IF(N609="základní",J609,0)</f>
        <v>0</v>
      </c>
      <c r="BF609" s="227">
        <f>IF(N609="snížená",J609,0)</f>
        <v>0</v>
      </c>
      <c r="BG609" s="227">
        <f>IF(N609="zákl. přenesená",J609,0)</f>
        <v>0</v>
      </c>
      <c r="BH609" s="227">
        <f>IF(N609="sníž. přenesená",J609,0)</f>
        <v>0</v>
      </c>
      <c r="BI609" s="227">
        <f>IF(N609="nulová",J609,0)</f>
        <v>0</v>
      </c>
      <c r="BJ609" s="18" t="s">
        <v>140</v>
      </c>
      <c r="BK609" s="227">
        <f>ROUND(I609*H609,2)</f>
        <v>0</v>
      </c>
      <c r="BL609" s="18" t="s">
        <v>226</v>
      </c>
      <c r="BM609" s="226" t="s">
        <v>967</v>
      </c>
    </row>
    <row r="610" s="2" customFormat="1" ht="16.5" customHeight="1">
      <c r="A610" s="39"/>
      <c r="B610" s="40"/>
      <c r="C610" s="261" t="s">
        <v>968</v>
      </c>
      <c r="D610" s="261" t="s">
        <v>231</v>
      </c>
      <c r="E610" s="262" t="s">
        <v>969</v>
      </c>
      <c r="F610" s="263" t="s">
        <v>970</v>
      </c>
      <c r="G610" s="264" t="s">
        <v>312</v>
      </c>
      <c r="H610" s="265">
        <v>1</v>
      </c>
      <c r="I610" s="266"/>
      <c r="J610" s="267">
        <f>ROUND(I610*H610,2)</f>
        <v>0</v>
      </c>
      <c r="K610" s="263" t="s">
        <v>138</v>
      </c>
      <c r="L610" s="268"/>
      <c r="M610" s="269" t="s">
        <v>1</v>
      </c>
      <c r="N610" s="270" t="s">
        <v>42</v>
      </c>
      <c r="O610" s="92"/>
      <c r="P610" s="224">
        <f>O610*H610</f>
        <v>0</v>
      </c>
      <c r="Q610" s="224">
        <v>0.0023999999999999998</v>
      </c>
      <c r="R610" s="224">
        <f>Q610*H610</f>
        <v>0.0023999999999999998</v>
      </c>
      <c r="S610" s="224">
        <v>0</v>
      </c>
      <c r="T610" s="225">
        <f>S610*H610</f>
        <v>0</v>
      </c>
      <c r="U610" s="39"/>
      <c r="V610" s="39"/>
      <c r="W610" s="39"/>
      <c r="X610" s="39"/>
      <c r="Y610" s="39"/>
      <c r="Z610" s="39"/>
      <c r="AA610" s="39"/>
      <c r="AB610" s="39"/>
      <c r="AC610" s="39"/>
      <c r="AD610" s="39"/>
      <c r="AE610" s="39"/>
      <c r="AR610" s="226" t="s">
        <v>325</v>
      </c>
      <c r="AT610" s="226" t="s">
        <v>231</v>
      </c>
      <c r="AU610" s="226" t="s">
        <v>140</v>
      </c>
      <c r="AY610" s="18" t="s">
        <v>132</v>
      </c>
      <c r="BE610" s="227">
        <f>IF(N610="základní",J610,0)</f>
        <v>0</v>
      </c>
      <c r="BF610" s="227">
        <f>IF(N610="snížená",J610,0)</f>
        <v>0</v>
      </c>
      <c r="BG610" s="227">
        <f>IF(N610="zákl. přenesená",J610,0)</f>
        <v>0</v>
      </c>
      <c r="BH610" s="227">
        <f>IF(N610="sníž. přenesená",J610,0)</f>
        <v>0</v>
      </c>
      <c r="BI610" s="227">
        <f>IF(N610="nulová",J610,0)</f>
        <v>0</v>
      </c>
      <c r="BJ610" s="18" t="s">
        <v>140</v>
      </c>
      <c r="BK610" s="227">
        <f>ROUND(I610*H610,2)</f>
        <v>0</v>
      </c>
      <c r="BL610" s="18" t="s">
        <v>226</v>
      </c>
      <c r="BM610" s="226" t="s">
        <v>971</v>
      </c>
    </row>
    <row r="611" s="2" customFormat="1" ht="21.75" customHeight="1">
      <c r="A611" s="39"/>
      <c r="B611" s="40"/>
      <c r="C611" s="215" t="s">
        <v>972</v>
      </c>
      <c r="D611" s="215" t="s">
        <v>134</v>
      </c>
      <c r="E611" s="216" t="s">
        <v>973</v>
      </c>
      <c r="F611" s="217" t="s">
        <v>974</v>
      </c>
      <c r="G611" s="218" t="s">
        <v>312</v>
      </c>
      <c r="H611" s="219">
        <v>22</v>
      </c>
      <c r="I611" s="220"/>
      <c r="J611" s="221">
        <f>ROUND(I611*H611,2)</f>
        <v>0</v>
      </c>
      <c r="K611" s="217" t="s">
        <v>1</v>
      </c>
      <c r="L611" s="45"/>
      <c r="M611" s="222" t="s">
        <v>1</v>
      </c>
      <c r="N611" s="223" t="s">
        <v>42</v>
      </c>
      <c r="O611" s="92"/>
      <c r="P611" s="224">
        <f>O611*H611</f>
        <v>0</v>
      </c>
      <c r="Q611" s="224">
        <v>0</v>
      </c>
      <c r="R611" s="224">
        <f>Q611*H611</f>
        <v>0</v>
      </c>
      <c r="S611" s="224">
        <v>0</v>
      </c>
      <c r="T611" s="225">
        <f>S611*H611</f>
        <v>0</v>
      </c>
      <c r="U611" s="39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R611" s="226" t="s">
        <v>226</v>
      </c>
      <c r="AT611" s="226" t="s">
        <v>134</v>
      </c>
      <c r="AU611" s="226" t="s">
        <v>140</v>
      </c>
      <c r="AY611" s="18" t="s">
        <v>132</v>
      </c>
      <c r="BE611" s="227">
        <f>IF(N611="základní",J611,0)</f>
        <v>0</v>
      </c>
      <c r="BF611" s="227">
        <f>IF(N611="snížená",J611,0)</f>
        <v>0</v>
      </c>
      <c r="BG611" s="227">
        <f>IF(N611="zákl. přenesená",J611,0)</f>
        <v>0</v>
      </c>
      <c r="BH611" s="227">
        <f>IF(N611="sníž. přenesená",J611,0)</f>
        <v>0</v>
      </c>
      <c r="BI611" s="227">
        <f>IF(N611="nulová",J611,0)</f>
        <v>0</v>
      </c>
      <c r="BJ611" s="18" t="s">
        <v>140</v>
      </c>
      <c r="BK611" s="227">
        <f>ROUND(I611*H611,2)</f>
        <v>0</v>
      </c>
      <c r="BL611" s="18" t="s">
        <v>226</v>
      </c>
      <c r="BM611" s="226" t="s">
        <v>975</v>
      </c>
    </row>
    <row r="612" s="2" customFormat="1" ht="55.5" customHeight="1">
      <c r="A612" s="39"/>
      <c r="B612" s="40"/>
      <c r="C612" s="215" t="s">
        <v>976</v>
      </c>
      <c r="D612" s="215" t="s">
        <v>134</v>
      </c>
      <c r="E612" s="216" t="s">
        <v>977</v>
      </c>
      <c r="F612" s="217" t="s">
        <v>978</v>
      </c>
      <c r="G612" s="218" t="s">
        <v>179</v>
      </c>
      <c r="H612" s="219">
        <v>0.20399999999999999</v>
      </c>
      <c r="I612" s="220"/>
      <c r="J612" s="221">
        <f>ROUND(I612*H612,2)</f>
        <v>0</v>
      </c>
      <c r="K612" s="217" t="s">
        <v>138</v>
      </c>
      <c r="L612" s="45"/>
      <c r="M612" s="222" t="s">
        <v>1</v>
      </c>
      <c r="N612" s="223" t="s">
        <v>42</v>
      </c>
      <c r="O612" s="92"/>
      <c r="P612" s="224">
        <f>O612*H612</f>
        <v>0</v>
      </c>
      <c r="Q612" s="224">
        <v>0</v>
      </c>
      <c r="R612" s="224">
        <f>Q612*H612</f>
        <v>0</v>
      </c>
      <c r="S612" s="224">
        <v>0</v>
      </c>
      <c r="T612" s="225">
        <f>S612*H612</f>
        <v>0</v>
      </c>
      <c r="U612" s="39"/>
      <c r="V612" s="39"/>
      <c r="W612" s="39"/>
      <c r="X612" s="39"/>
      <c r="Y612" s="39"/>
      <c r="Z612" s="39"/>
      <c r="AA612" s="39"/>
      <c r="AB612" s="39"/>
      <c r="AC612" s="39"/>
      <c r="AD612" s="39"/>
      <c r="AE612" s="39"/>
      <c r="AR612" s="226" t="s">
        <v>226</v>
      </c>
      <c r="AT612" s="226" t="s">
        <v>134</v>
      </c>
      <c r="AU612" s="226" t="s">
        <v>140</v>
      </c>
      <c r="AY612" s="18" t="s">
        <v>132</v>
      </c>
      <c r="BE612" s="227">
        <f>IF(N612="základní",J612,0)</f>
        <v>0</v>
      </c>
      <c r="BF612" s="227">
        <f>IF(N612="snížená",J612,0)</f>
        <v>0</v>
      </c>
      <c r="BG612" s="227">
        <f>IF(N612="zákl. přenesená",J612,0)</f>
        <v>0</v>
      </c>
      <c r="BH612" s="227">
        <f>IF(N612="sníž. přenesená",J612,0)</f>
        <v>0</v>
      </c>
      <c r="BI612" s="227">
        <f>IF(N612="nulová",J612,0)</f>
        <v>0</v>
      </c>
      <c r="BJ612" s="18" t="s">
        <v>140</v>
      </c>
      <c r="BK612" s="227">
        <f>ROUND(I612*H612,2)</f>
        <v>0</v>
      </c>
      <c r="BL612" s="18" t="s">
        <v>226</v>
      </c>
      <c r="BM612" s="226" t="s">
        <v>979</v>
      </c>
    </row>
    <row r="613" s="12" customFormat="1" ht="22.8" customHeight="1">
      <c r="A613" s="12"/>
      <c r="B613" s="199"/>
      <c r="C613" s="200"/>
      <c r="D613" s="201" t="s">
        <v>75</v>
      </c>
      <c r="E613" s="213" t="s">
        <v>980</v>
      </c>
      <c r="F613" s="213" t="s">
        <v>981</v>
      </c>
      <c r="G613" s="200"/>
      <c r="H613" s="200"/>
      <c r="I613" s="203"/>
      <c r="J613" s="214">
        <f>BK613</f>
        <v>0</v>
      </c>
      <c r="K613" s="200"/>
      <c r="L613" s="205"/>
      <c r="M613" s="206"/>
      <c r="N613" s="207"/>
      <c r="O613" s="207"/>
      <c r="P613" s="208">
        <f>SUM(P614:P641)</f>
        <v>0</v>
      </c>
      <c r="Q613" s="207"/>
      <c r="R613" s="208">
        <f>SUM(R614:R641)</f>
        <v>0.013614560000000001</v>
      </c>
      <c r="S613" s="207"/>
      <c r="T613" s="209">
        <f>SUM(T614:T641)</f>
        <v>0</v>
      </c>
      <c r="U613" s="12"/>
      <c r="V613" s="12"/>
      <c r="W613" s="12"/>
      <c r="X613" s="12"/>
      <c r="Y613" s="12"/>
      <c r="Z613" s="12"/>
      <c r="AA613" s="12"/>
      <c r="AB613" s="12"/>
      <c r="AC613" s="12"/>
      <c r="AD613" s="12"/>
      <c r="AE613" s="12"/>
      <c r="AR613" s="210" t="s">
        <v>140</v>
      </c>
      <c r="AT613" s="211" t="s">
        <v>75</v>
      </c>
      <c r="AU613" s="211" t="s">
        <v>84</v>
      </c>
      <c r="AY613" s="210" t="s">
        <v>132</v>
      </c>
      <c r="BK613" s="212">
        <f>SUM(BK614:BK641)</f>
        <v>0</v>
      </c>
    </row>
    <row r="614" s="2" customFormat="1" ht="37.8" customHeight="1">
      <c r="A614" s="39"/>
      <c r="B614" s="40"/>
      <c r="C614" s="215" t="s">
        <v>982</v>
      </c>
      <c r="D614" s="215" t="s">
        <v>134</v>
      </c>
      <c r="E614" s="216" t="s">
        <v>983</v>
      </c>
      <c r="F614" s="217" t="s">
        <v>984</v>
      </c>
      <c r="G614" s="218" t="s">
        <v>137</v>
      </c>
      <c r="H614" s="219">
        <v>20.988</v>
      </c>
      <c r="I614" s="220"/>
      <c r="J614" s="221">
        <f>ROUND(I614*H614,2)</f>
        <v>0</v>
      </c>
      <c r="K614" s="217" t="s">
        <v>138</v>
      </c>
      <c r="L614" s="45"/>
      <c r="M614" s="222" t="s">
        <v>1</v>
      </c>
      <c r="N614" s="223" t="s">
        <v>42</v>
      </c>
      <c r="O614" s="92"/>
      <c r="P614" s="224">
        <f>O614*H614</f>
        <v>0</v>
      </c>
      <c r="Q614" s="224">
        <v>2.0000000000000002E-05</v>
      </c>
      <c r="R614" s="224">
        <f>Q614*H614</f>
        <v>0.00041976000000000003</v>
      </c>
      <c r="S614" s="224">
        <v>0</v>
      </c>
      <c r="T614" s="225">
        <f>S614*H614</f>
        <v>0</v>
      </c>
      <c r="U614" s="39"/>
      <c r="V614" s="39"/>
      <c r="W614" s="39"/>
      <c r="X614" s="39"/>
      <c r="Y614" s="39"/>
      <c r="Z614" s="39"/>
      <c r="AA614" s="39"/>
      <c r="AB614" s="39"/>
      <c r="AC614" s="39"/>
      <c r="AD614" s="39"/>
      <c r="AE614" s="39"/>
      <c r="AR614" s="226" t="s">
        <v>226</v>
      </c>
      <c r="AT614" s="226" t="s">
        <v>134</v>
      </c>
      <c r="AU614" s="226" t="s">
        <v>140</v>
      </c>
      <c r="AY614" s="18" t="s">
        <v>132</v>
      </c>
      <c r="BE614" s="227">
        <f>IF(N614="základní",J614,0)</f>
        <v>0</v>
      </c>
      <c r="BF614" s="227">
        <f>IF(N614="snížená",J614,0)</f>
        <v>0</v>
      </c>
      <c r="BG614" s="227">
        <f>IF(N614="zákl. přenesená",J614,0)</f>
        <v>0</v>
      </c>
      <c r="BH614" s="227">
        <f>IF(N614="sníž. přenesená",J614,0)</f>
        <v>0</v>
      </c>
      <c r="BI614" s="227">
        <f>IF(N614="nulová",J614,0)</f>
        <v>0</v>
      </c>
      <c r="BJ614" s="18" t="s">
        <v>140</v>
      </c>
      <c r="BK614" s="227">
        <f>ROUND(I614*H614,2)</f>
        <v>0</v>
      </c>
      <c r="BL614" s="18" t="s">
        <v>226</v>
      </c>
      <c r="BM614" s="226" t="s">
        <v>985</v>
      </c>
    </row>
    <row r="615" s="13" customFormat="1">
      <c r="A615" s="13"/>
      <c r="B615" s="228"/>
      <c r="C615" s="229"/>
      <c r="D615" s="230" t="s">
        <v>142</v>
      </c>
      <c r="E615" s="231" t="s">
        <v>1</v>
      </c>
      <c r="F615" s="232" t="s">
        <v>851</v>
      </c>
      <c r="G615" s="229"/>
      <c r="H615" s="231" t="s">
        <v>1</v>
      </c>
      <c r="I615" s="233"/>
      <c r="J615" s="229"/>
      <c r="K615" s="229"/>
      <c r="L615" s="234"/>
      <c r="M615" s="235"/>
      <c r="N615" s="236"/>
      <c r="O615" s="236"/>
      <c r="P615" s="236"/>
      <c r="Q615" s="236"/>
      <c r="R615" s="236"/>
      <c r="S615" s="236"/>
      <c r="T615" s="237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38" t="s">
        <v>142</v>
      </c>
      <c r="AU615" s="238" t="s">
        <v>140</v>
      </c>
      <c r="AV615" s="13" t="s">
        <v>84</v>
      </c>
      <c r="AW615" s="13" t="s">
        <v>32</v>
      </c>
      <c r="AX615" s="13" t="s">
        <v>76</v>
      </c>
      <c r="AY615" s="238" t="s">
        <v>132</v>
      </c>
    </row>
    <row r="616" s="14" customFormat="1">
      <c r="A616" s="14"/>
      <c r="B616" s="239"/>
      <c r="C616" s="240"/>
      <c r="D616" s="230" t="s">
        <v>142</v>
      </c>
      <c r="E616" s="241" t="s">
        <v>1</v>
      </c>
      <c r="F616" s="242" t="s">
        <v>986</v>
      </c>
      <c r="G616" s="240"/>
      <c r="H616" s="243">
        <v>12.688000000000001</v>
      </c>
      <c r="I616" s="244"/>
      <c r="J616" s="240"/>
      <c r="K616" s="240"/>
      <c r="L616" s="245"/>
      <c r="M616" s="246"/>
      <c r="N616" s="247"/>
      <c r="O616" s="247"/>
      <c r="P616" s="247"/>
      <c r="Q616" s="247"/>
      <c r="R616" s="247"/>
      <c r="S616" s="247"/>
      <c r="T616" s="248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49" t="s">
        <v>142</v>
      </c>
      <c r="AU616" s="249" t="s">
        <v>140</v>
      </c>
      <c r="AV616" s="14" t="s">
        <v>140</v>
      </c>
      <c r="AW616" s="14" t="s">
        <v>32</v>
      </c>
      <c r="AX616" s="14" t="s">
        <v>76</v>
      </c>
      <c r="AY616" s="249" t="s">
        <v>132</v>
      </c>
    </row>
    <row r="617" s="13" customFormat="1">
      <c r="A617" s="13"/>
      <c r="B617" s="228"/>
      <c r="C617" s="229"/>
      <c r="D617" s="230" t="s">
        <v>142</v>
      </c>
      <c r="E617" s="231" t="s">
        <v>1</v>
      </c>
      <c r="F617" s="232" t="s">
        <v>987</v>
      </c>
      <c r="G617" s="229"/>
      <c r="H617" s="231" t="s">
        <v>1</v>
      </c>
      <c r="I617" s="233"/>
      <c r="J617" s="229"/>
      <c r="K617" s="229"/>
      <c r="L617" s="234"/>
      <c r="M617" s="235"/>
      <c r="N617" s="236"/>
      <c r="O617" s="236"/>
      <c r="P617" s="236"/>
      <c r="Q617" s="236"/>
      <c r="R617" s="236"/>
      <c r="S617" s="236"/>
      <c r="T617" s="237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38" t="s">
        <v>142</v>
      </c>
      <c r="AU617" s="238" t="s">
        <v>140</v>
      </c>
      <c r="AV617" s="13" t="s">
        <v>84</v>
      </c>
      <c r="AW617" s="13" t="s">
        <v>32</v>
      </c>
      <c r="AX617" s="13" t="s">
        <v>76</v>
      </c>
      <c r="AY617" s="238" t="s">
        <v>132</v>
      </c>
    </row>
    <row r="618" s="14" customFormat="1">
      <c r="A618" s="14"/>
      <c r="B618" s="239"/>
      <c r="C618" s="240"/>
      <c r="D618" s="230" t="s">
        <v>142</v>
      </c>
      <c r="E618" s="241" t="s">
        <v>1</v>
      </c>
      <c r="F618" s="242" t="s">
        <v>988</v>
      </c>
      <c r="G618" s="240"/>
      <c r="H618" s="243">
        <v>8.3000000000000007</v>
      </c>
      <c r="I618" s="244"/>
      <c r="J618" s="240"/>
      <c r="K618" s="240"/>
      <c r="L618" s="245"/>
      <c r="M618" s="246"/>
      <c r="N618" s="247"/>
      <c r="O618" s="247"/>
      <c r="P618" s="247"/>
      <c r="Q618" s="247"/>
      <c r="R618" s="247"/>
      <c r="S618" s="247"/>
      <c r="T618" s="248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49" t="s">
        <v>142</v>
      </c>
      <c r="AU618" s="249" t="s">
        <v>140</v>
      </c>
      <c r="AV618" s="14" t="s">
        <v>140</v>
      </c>
      <c r="AW618" s="14" t="s">
        <v>32</v>
      </c>
      <c r="AX618" s="14" t="s">
        <v>76</v>
      </c>
      <c r="AY618" s="249" t="s">
        <v>132</v>
      </c>
    </row>
    <row r="619" s="15" customFormat="1">
      <c r="A619" s="15"/>
      <c r="B619" s="250"/>
      <c r="C619" s="251"/>
      <c r="D619" s="230" t="s">
        <v>142</v>
      </c>
      <c r="E619" s="252" t="s">
        <v>1</v>
      </c>
      <c r="F619" s="253" t="s">
        <v>145</v>
      </c>
      <c r="G619" s="251"/>
      <c r="H619" s="254">
        <v>20.988</v>
      </c>
      <c r="I619" s="255"/>
      <c r="J619" s="251"/>
      <c r="K619" s="251"/>
      <c r="L619" s="256"/>
      <c r="M619" s="257"/>
      <c r="N619" s="258"/>
      <c r="O619" s="258"/>
      <c r="P619" s="258"/>
      <c r="Q619" s="258"/>
      <c r="R619" s="258"/>
      <c r="S619" s="258"/>
      <c r="T619" s="259"/>
      <c r="U619" s="15"/>
      <c r="V619" s="15"/>
      <c r="W619" s="15"/>
      <c r="X619" s="15"/>
      <c r="Y619" s="15"/>
      <c r="Z619" s="15"/>
      <c r="AA619" s="15"/>
      <c r="AB619" s="15"/>
      <c r="AC619" s="15"/>
      <c r="AD619" s="15"/>
      <c r="AE619" s="15"/>
      <c r="AT619" s="260" t="s">
        <v>142</v>
      </c>
      <c r="AU619" s="260" t="s">
        <v>140</v>
      </c>
      <c r="AV619" s="15" t="s">
        <v>139</v>
      </c>
      <c r="AW619" s="15" t="s">
        <v>32</v>
      </c>
      <c r="AX619" s="15" t="s">
        <v>84</v>
      </c>
      <c r="AY619" s="260" t="s">
        <v>132</v>
      </c>
    </row>
    <row r="620" s="2" customFormat="1" ht="24.15" customHeight="1">
      <c r="A620" s="39"/>
      <c r="B620" s="40"/>
      <c r="C620" s="215" t="s">
        <v>989</v>
      </c>
      <c r="D620" s="215" t="s">
        <v>134</v>
      </c>
      <c r="E620" s="216" t="s">
        <v>990</v>
      </c>
      <c r="F620" s="217" t="s">
        <v>991</v>
      </c>
      <c r="G620" s="218" t="s">
        <v>137</v>
      </c>
      <c r="H620" s="219">
        <v>20.988</v>
      </c>
      <c r="I620" s="220"/>
      <c r="J620" s="221">
        <f>ROUND(I620*H620,2)</f>
        <v>0</v>
      </c>
      <c r="K620" s="217" t="s">
        <v>138</v>
      </c>
      <c r="L620" s="45"/>
      <c r="M620" s="222" t="s">
        <v>1</v>
      </c>
      <c r="N620" s="223" t="s">
        <v>42</v>
      </c>
      <c r="O620" s="92"/>
      <c r="P620" s="224">
        <f>O620*H620</f>
        <v>0</v>
      </c>
      <c r="Q620" s="224">
        <v>0.00011</v>
      </c>
      <c r="R620" s="224">
        <f>Q620*H620</f>
        <v>0.00230868</v>
      </c>
      <c r="S620" s="224">
        <v>0</v>
      </c>
      <c r="T620" s="225">
        <f>S620*H620</f>
        <v>0</v>
      </c>
      <c r="U620" s="39"/>
      <c r="V620" s="39"/>
      <c r="W620" s="39"/>
      <c r="X620" s="39"/>
      <c r="Y620" s="39"/>
      <c r="Z620" s="39"/>
      <c r="AA620" s="39"/>
      <c r="AB620" s="39"/>
      <c r="AC620" s="39"/>
      <c r="AD620" s="39"/>
      <c r="AE620" s="39"/>
      <c r="AR620" s="226" t="s">
        <v>226</v>
      </c>
      <c r="AT620" s="226" t="s">
        <v>134</v>
      </c>
      <c r="AU620" s="226" t="s">
        <v>140</v>
      </c>
      <c r="AY620" s="18" t="s">
        <v>132</v>
      </c>
      <c r="BE620" s="227">
        <f>IF(N620="základní",J620,0)</f>
        <v>0</v>
      </c>
      <c r="BF620" s="227">
        <f>IF(N620="snížená",J620,0)</f>
        <v>0</v>
      </c>
      <c r="BG620" s="227">
        <f>IF(N620="zákl. přenesená",J620,0)</f>
        <v>0</v>
      </c>
      <c r="BH620" s="227">
        <f>IF(N620="sníž. přenesená",J620,0)</f>
        <v>0</v>
      </c>
      <c r="BI620" s="227">
        <f>IF(N620="nulová",J620,0)</f>
        <v>0</v>
      </c>
      <c r="BJ620" s="18" t="s">
        <v>140</v>
      </c>
      <c r="BK620" s="227">
        <f>ROUND(I620*H620,2)</f>
        <v>0</v>
      </c>
      <c r="BL620" s="18" t="s">
        <v>226</v>
      </c>
      <c r="BM620" s="226" t="s">
        <v>992</v>
      </c>
    </row>
    <row r="621" s="13" customFormat="1">
      <c r="A621" s="13"/>
      <c r="B621" s="228"/>
      <c r="C621" s="229"/>
      <c r="D621" s="230" t="s">
        <v>142</v>
      </c>
      <c r="E621" s="231" t="s">
        <v>1</v>
      </c>
      <c r="F621" s="232" t="s">
        <v>851</v>
      </c>
      <c r="G621" s="229"/>
      <c r="H621" s="231" t="s">
        <v>1</v>
      </c>
      <c r="I621" s="233"/>
      <c r="J621" s="229"/>
      <c r="K621" s="229"/>
      <c r="L621" s="234"/>
      <c r="M621" s="235"/>
      <c r="N621" s="236"/>
      <c r="O621" s="236"/>
      <c r="P621" s="236"/>
      <c r="Q621" s="236"/>
      <c r="R621" s="236"/>
      <c r="S621" s="236"/>
      <c r="T621" s="237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38" t="s">
        <v>142</v>
      </c>
      <c r="AU621" s="238" t="s">
        <v>140</v>
      </c>
      <c r="AV621" s="13" t="s">
        <v>84</v>
      </c>
      <c r="AW621" s="13" t="s">
        <v>32</v>
      </c>
      <c r="AX621" s="13" t="s">
        <v>76</v>
      </c>
      <c r="AY621" s="238" t="s">
        <v>132</v>
      </c>
    </row>
    <row r="622" s="14" customFormat="1">
      <c r="A622" s="14"/>
      <c r="B622" s="239"/>
      <c r="C622" s="240"/>
      <c r="D622" s="230" t="s">
        <v>142</v>
      </c>
      <c r="E622" s="241" t="s">
        <v>1</v>
      </c>
      <c r="F622" s="242" t="s">
        <v>986</v>
      </c>
      <c r="G622" s="240"/>
      <c r="H622" s="243">
        <v>12.688000000000001</v>
      </c>
      <c r="I622" s="244"/>
      <c r="J622" s="240"/>
      <c r="K622" s="240"/>
      <c r="L622" s="245"/>
      <c r="M622" s="246"/>
      <c r="N622" s="247"/>
      <c r="O622" s="247"/>
      <c r="P622" s="247"/>
      <c r="Q622" s="247"/>
      <c r="R622" s="247"/>
      <c r="S622" s="247"/>
      <c r="T622" s="248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49" t="s">
        <v>142</v>
      </c>
      <c r="AU622" s="249" t="s">
        <v>140</v>
      </c>
      <c r="AV622" s="14" t="s">
        <v>140</v>
      </c>
      <c r="AW622" s="14" t="s">
        <v>32</v>
      </c>
      <c r="AX622" s="14" t="s">
        <v>76</v>
      </c>
      <c r="AY622" s="249" t="s">
        <v>132</v>
      </c>
    </row>
    <row r="623" s="13" customFormat="1">
      <c r="A623" s="13"/>
      <c r="B623" s="228"/>
      <c r="C623" s="229"/>
      <c r="D623" s="230" t="s">
        <v>142</v>
      </c>
      <c r="E623" s="231" t="s">
        <v>1</v>
      </c>
      <c r="F623" s="232" t="s">
        <v>987</v>
      </c>
      <c r="G623" s="229"/>
      <c r="H623" s="231" t="s">
        <v>1</v>
      </c>
      <c r="I623" s="233"/>
      <c r="J623" s="229"/>
      <c r="K623" s="229"/>
      <c r="L623" s="234"/>
      <c r="M623" s="235"/>
      <c r="N623" s="236"/>
      <c r="O623" s="236"/>
      <c r="P623" s="236"/>
      <c r="Q623" s="236"/>
      <c r="R623" s="236"/>
      <c r="S623" s="236"/>
      <c r="T623" s="237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38" t="s">
        <v>142</v>
      </c>
      <c r="AU623" s="238" t="s">
        <v>140</v>
      </c>
      <c r="AV623" s="13" t="s">
        <v>84</v>
      </c>
      <c r="AW623" s="13" t="s">
        <v>32</v>
      </c>
      <c r="AX623" s="13" t="s">
        <v>76</v>
      </c>
      <c r="AY623" s="238" t="s">
        <v>132</v>
      </c>
    </row>
    <row r="624" s="14" customFormat="1">
      <c r="A624" s="14"/>
      <c r="B624" s="239"/>
      <c r="C624" s="240"/>
      <c r="D624" s="230" t="s">
        <v>142</v>
      </c>
      <c r="E624" s="241" t="s">
        <v>1</v>
      </c>
      <c r="F624" s="242" t="s">
        <v>988</v>
      </c>
      <c r="G624" s="240"/>
      <c r="H624" s="243">
        <v>8.3000000000000007</v>
      </c>
      <c r="I624" s="244"/>
      <c r="J624" s="240"/>
      <c r="K624" s="240"/>
      <c r="L624" s="245"/>
      <c r="M624" s="246"/>
      <c r="N624" s="247"/>
      <c r="O624" s="247"/>
      <c r="P624" s="247"/>
      <c r="Q624" s="247"/>
      <c r="R624" s="247"/>
      <c r="S624" s="247"/>
      <c r="T624" s="248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49" t="s">
        <v>142</v>
      </c>
      <c r="AU624" s="249" t="s">
        <v>140</v>
      </c>
      <c r="AV624" s="14" t="s">
        <v>140</v>
      </c>
      <c r="AW624" s="14" t="s">
        <v>32</v>
      </c>
      <c r="AX624" s="14" t="s">
        <v>76</v>
      </c>
      <c r="AY624" s="249" t="s">
        <v>132</v>
      </c>
    </row>
    <row r="625" s="15" customFormat="1">
      <c r="A625" s="15"/>
      <c r="B625" s="250"/>
      <c r="C625" s="251"/>
      <c r="D625" s="230" t="s">
        <v>142</v>
      </c>
      <c r="E625" s="252" t="s">
        <v>1</v>
      </c>
      <c r="F625" s="253" t="s">
        <v>145</v>
      </c>
      <c r="G625" s="251"/>
      <c r="H625" s="254">
        <v>20.988</v>
      </c>
      <c r="I625" s="255"/>
      <c r="J625" s="251"/>
      <c r="K625" s="251"/>
      <c r="L625" s="256"/>
      <c r="M625" s="257"/>
      <c r="N625" s="258"/>
      <c r="O625" s="258"/>
      <c r="P625" s="258"/>
      <c r="Q625" s="258"/>
      <c r="R625" s="258"/>
      <c r="S625" s="258"/>
      <c r="T625" s="259"/>
      <c r="U625" s="15"/>
      <c r="V625" s="15"/>
      <c r="W625" s="15"/>
      <c r="X625" s="15"/>
      <c r="Y625" s="15"/>
      <c r="Z625" s="15"/>
      <c r="AA625" s="15"/>
      <c r="AB625" s="15"/>
      <c r="AC625" s="15"/>
      <c r="AD625" s="15"/>
      <c r="AE625" s="15"/>
      <c r="AT625" s="260" t="s">
        <v>142</v>
      </c>
      <c r="AU625" s="260" t="s">
        <v>140</v>
      </c>
      <c r="AV625" s="15" t="s">
        <v>139</v>
      </c>
      <c r="AW625" s="15" t="s">
        <v>32</v>
      </c>
      <c r="AX625" s="15" t="s">
        <v>84</v>
      </c>
      <c r="AY625" s="260" t="s">
        <v>132</v>
      </c>
    </row>
    <row r="626" s="2" customFormat="1" ht="24.15" customHeight="1">
      <c r="A626" s="39"/>
      <c r="B626" s="40"/>
      <c r="C626" s="215" t="s">
        <v>993</v>
      </c>
      <c r="D626" s="215" t="s">
        <v>134</v>
      </c>
      <c r="E626" s="216" t="s">
        <v>994</v>
      </c>
      <c r="F626" s="217" t="s">
        <v>995</v>
      </c>
      <c r="G626" s="218" t="s">
        <v>137</v>
      </c>
      <c r="H626" s="219">
        <v>20.988</v>
      </c>
      <c r="I626" s="220"/>
      <c r="J626" s="221">
        <f>ROUND(I626*H626,2)</f>
        <v>0</v>
      </c>
      <c r="K626" s="217" t="s">
        <v>138</v>
      </c>
      <c r="L626" s="45"/>
      <c r="M626" s="222" t="s">
        <v>1</v>
      </c>
      <c r="N626" s="223" t="s">
        <v>42</v>
      </c>
      <c r="O626" s="92"/>
      <c r="P626" s="224">
        <f>O626*H626</f>
        <v>0</v>
      </c>
      <c r="Q626" s="224">
        <v>0.00012999999999999999</v>
      </c>
      <c r="R626" s="224">
        <f>Q626*H626</f>
        <v>0.0027284399999999995</v>
      </c>
      <c r="S626" s="224">
        <v>0</v>
      </c>
      <c r="T626" s="225">
        <f>S626*H626</f>
        <v>0</v>
      </c>
      <c r="U626" s="39"/>
      <c r="V626" s="39"/>
      <c r="W626" s="39"/>
      <c r="X626" s="39"/>
      <c r="Y626" s="39"/>
      <c r="Z626" s="39"/>
      <c r="AA626" s="39"/>
      <c r="AB626" s="39"/>
      <c r="AC626" s="39"/>
      <c r="AD626" s="39"/>
      <c r="AE626" s="39"/>
      <c r="AR626" s="226" t="s">
        <v>226</v>
      </c>
      <c r="AT626" s="226" t="s">
        <v>134</v>
      </c>
      <c r="AU626" s="226" t="s">
        <v>140</v>
      </c>
      <c r="AY626" s="18" t="s">
        <v>132</v>
      </c>
      <c r="BE626" s="227">
        <f>IF(N626="základní",J626,0)</f>
        <v>0</v>
      </c>
      <c r="BF626" s="227">
        <f>IF(N626="snížená",J626,0)</f>
        <v>0</v>
      </c>
      <c r="BG626" s="227">
        <f>IF(N626="zákl. přenesená",J626,0)</f>
        <v>0</v>
      </c>
      <c r="BH626" s="227">
        <f>IF(N626="sníž. přenesená",J626,0)</f>
        <v>0</v>
      </c>
      <c r="BI626" s="227">
        <f>IF(N626="nulová",J626,0)</f>
        <v>0</v>
      </c>
      <c r="BJ626" s="18" t="s">
        <v>140</v>
      </c>
      <c r="BK626" s="227">
        <f>ROUND(I626*H626,2)</f>
        <v>0</v>
      </c>
      <c r="BL626" s="18" t="s">
        <v>226</v>
      </c>
      <c r="BM626" s="226" t="s">
        <v>996</v>
      </c>
    </row>
    <row r="627" s="2" customFormat="1" ht="24.15" customHeight="1">
      <c r="A627" s="39"/>
      <c r="B627" s="40"/>
      <c r="C627" s="215" t="s">
        <v>997</v>
      </c>
      <c r="D627" s="215" t="s">
        <v>134</v>
      </c>
      <c r="E627" s="216" t="s">
        <v>998</v>
      </c>
      <c r="F627" s="217" t="s">
        <v>999</v>
      </c>
      <c r="G627" s="218" t="s">
        <v>137</v>
      </c>
      <c r="H627" s="219">
        <v>20.988</v>
      </c>
      <c r="I627" s="220"/>
      <c r="J627" s="221">
        <f>ROUND(I627*H627,2)</f>
        <v>0</v>
      </c>
      <c r="K627" s="217" t="s">
        <v>138</v>
      </c>
      <c r="L627" s="45"/>
      <c r="M627" s="222" t="s">
        <v>1</v>
      </c>
      <c r="N627" s="223" t="s">
        <v>42</v>
      </c>
      <c r="O627" s="92"/>
      <c r="P627" s="224">
        <f>O627*H627</f>
        <v>0</v>
      </c>
      <c r="Q627" s="224">
        <v>0.00029</v>
      </c>
      <c r="R627" s="224">
        <f>Q627*H627</f>
        <v>0.0060865199999999998</v>
      </c>
      <c r="S627" s="224">
        <v>0</v>
      </c>
      <c r="T627" s="225">
        <f>S627*H627</f>
        <v>0</v>
      </c>
      <c r="U627" s="39"/>
      <c r="V627" s="39"/>
      <c r="W627" s="39"/>
      <c r="X627" s="39"/>
      <c r="Y627" s="39"/>
      <c r="Z627" s="39"/>
      <c r="AA627" s="39"/>
      <c r="AB627" s="39"/>
      <c r="AC627" s="39"/>
      <c r="AD627" s="39"/>
      <c r="AE627" s="39"/>
      <c r="AR627" s="226" t="s">
        <v>226</v>
      </c>
      <c r="AT627" s="226" t="s">
        <v>134</v>
      </c>
      <c r="AU627" s="226" t="s">
        <v>140</v>
      </c>
      <c r="AY627" s="18" t="s">
        <v>132</v>
      </c>
      <c r="BE627" s="227">
        <f>IF(N627="základní",J627,0)</f>
        <v>0</v>
      </c>
      <c r="BF627" s="227">
        <f>IF(N627="snížená",J627,0)</f>
        <v>0</v>
      </c>
      <c r="BG627" s="227">
        <f>IF(N627="zákl. přenesená",J627,0)</f>
        <v>0</v>
      </c>
      <c r="BH627" s="227">
        <f>IF(N627="sníž. přenesená",J627,0)</f>
        <v>0</v>
      </c>
      <c r="BI627" s="227">
        <f>IF(N627="nulová",J627,0)</f>
        <v>0</v>
      </c>
      <c r="BJ627" s="18" t="s">
        <v>140</v>
      </c>
      <c r="BK627" s="227">
        <f>ROUND(I627*H627,2)</f>
        <v>0</v>
      </c>
      <c r="BL627" s="18" t="s">
        <v>226</v>
      </c>
      <c r="BM627" s="226" t="s">
        <v>1000</v>
      </c>
    </row>
    <row r="628" s="2" customFormat="1" ht="37.8" customHeight="1">
      <c r="A628" s="39"/>
      <c r="B628" s="40"/>
      <c r="C628" s="215" t="s">
        <v>1001</v>
      </c>
      <c r="D628" s="215" t="s">
        <v>134</v>
      </c>
      <c r="E628" s="216" t="s">
        <v>1002</v>
      </c>
      <c r="F628" s="217" t="s">
        <v>1003</v>
      </c>
      <c r="G628" s="218" t="s">
        <v>137</v>
      </c>
      <c r="H628" s="219">
        <v>1.048</v>
      </c>
      <c r="I628" s="220"/>
      <c r="J628" s="221">
        <f>ROUND(I628*H628,2)</f>
        <v>0</v>
      </c>
      <c r="K628" s="217" t="s">
        <v>138</v>
      </c>
      <c r="L628" s="45"/>
      <c r="M628" s="222" t="s">
        <v>1</v>
      </c>
      <c r="N628" s="223" t="s">
        <v>42</v>
      </c>
      <c r="O628" s="92"/>
      <c r="P628" s="224">
        <f>O628*H628</f>
        <v>0</v>
      </c>
      <c r="Q628" s="224">
        <v>6.9999999999999994E-05</v>
      </c>
      <c r="R628" s="224">
        <f>Q628*H628</f>
        <v>7.3360000000000002E-05</v>
      </c>
      <c r="S628" s="224">
        <v>0</v>
      </c>
      <c r="T628" s="225">
        <f>S628*H628</f>
        <v>0</v>
      </c>
      <c r="U628" s="39"/>
      <c r="V628" s="39"/>
      <c r="W628" s="39"/>
      <c r="X628" s="39"/>
      <c r="Y628" s="39"/>
      <c r="Z628" s="39"/>
      <c r="AA628" s="39"/>
      <c r="AB628" s="39"/>
      <c r="AC628" s="39"/>
      <c r="AD628" s="39"/>
      <c r="AE628" s="39"/>
      <c r="AR628" s="226" t="s">
        <v>226</v>
      </c>
      <c r="AT628" s="226" t="s">
        <v>134</v>
      </c>
      <c r="AU628" s="226" t="s">
        <v>140</v>
      </c>
      <c r="AY628" s="18" t="s">
        <v>132</v>
      </c>
      <c r="BE628" s="227">
        <f>IF(N628="základní",J628,0)</f>
        <v>0</v>
      </c>
      <c r="BF628" s="227">
        <f>IF(N628="snížená",J628,0)</f>
        <v>0</v>
      </c>
      <c r="BG628" s="227">
        <f>IF(N628="zákl. přenesená",J628,0)</f>
        <v>0</v>
      </c>
      <c r="BH628" s="227">
        <f>IF(N628="sníž. přenesená",J628,0)</f>
        <v>0</v>
      </c>
      <c r="BI628" s="227">
        <f>IF(N628="nulová",J628,0)</f>
        <v>0</v>
      </c>
      <c r="BJ628" s="18" t="s">
        <v>140</v>
      </c>
      <c r="BK628" s="227">
        <f>ROUND(I628*H628,2)</f>
        <v>0</v>
      </c>
      <c r="BL628" s="18" t="s">
        <v>226</v>
      </c>
      <c r="BM628" s="226" t="s">
        <v>1004</v>
      </c>
    </row>
    <row r="629" s="13" customFormat="1">
      <c r="A629" s="13"/>
      <c r="B629" s="228"/>
      <c r="C629" s="229"/>
      <c r="D629" s="230" t="s">
        <v>142</v>
      </c>
      <c r="E629" s="231" t="s">
        <v>1</v>
      </c>
      <c r="F629" s="232" t="s">
        <v>212</v>
      </c>
      <c r="G629" s="229"/>
      <c r="H629" s="231" t="s">
        <v>1</v>
      </c>
      <c r="I629" s="233"/>
      <c r="J629" s="229"/>
      <c r="K629" s="229"/>
      <c r="L629" s="234"/>
      <c r="M629" s="235"/>
      <c r="N629" s="236"/>
      <c r="O629" s="236"/>
      <c r="P629" s="236"/>
      <c r="Q629" s="236"/>
      <c r="R629" s="236"/>
      <c r="S629" s="236"/>
      <c r="T629" s="237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38" t="s">
        <v>142</v>
      </c>
      <c r="AU629" s="238" t="s">
        <v>140</v>
      </c>
      <c r="AV629" s="13" t="s">
        <v>84</v>
      </c>
      <c r="AW629" s="13" t="s">
        <v>32</v>
      </c>
      <c r="AX629" s="13" t="s">
        <v>76</v>
      </c>
      <c r="AY629" s="238" t="s">
        <v>132</v>
      </c>
    </row>
    <row r="630" s="14" customFormat="1">
      <c r="A630" s="14"/>
      <c r="B630" s="239"/>
      <c r="C630" s="240"/>
      <c r="D630" s="230" t="s">
        <v>142</v>
      </c>
      <c r="E630" s="241" t="s">
        <v>1</v>
      </c>
      <c r="F630" s="242" t="s">
        <v>1005</v>
      </c>
      <c r="G630" s="240"/>
      <c r="H630" s="243">
        <v>1.048</v>
      </c>
      <c r="I630" s="244"/>
      <c r="J630" s="240"/>
      <c r="K630" s="240"/>
      <c r="L630" s="245"/>
      <c r="M630" s="246"/>
      <c r="N630" s="247"/>
      <c r="O630" s="247"/>
      <c r="P630" s="247"/>
      <c r="Q630" s="247"/>
      <c r="R630" s="247"/>
      <c r="S630" s="247"/>
      <c r="T630" s="248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49" t="s">
        <v>142</v>
      </c>
      <c r="AU630" s="249" t="s">
        <v>140</v>
      </c>
      <c r="AV630" s="14" t="s">
        <v>140</v>
      </c>
      <c r="AW630" s="14" t="s">
        <v>32</v>
      </c>
      <c r="AX630" s="14" t="s">
        <v>76</v>
      </c>
      <c r="AY630" s="249" t="s">
        <v>132</v>
      </c>
    </row>
    <row r="631" s="15" customFormat="1">
      <c r="A631" s="15"/>
      <c r="B631" s="250"/>
      <c r="C631" s="251"/>
      <c r="D631" s="230" t="s">
        <v>142</v>
      </c>
      <c r="E631" s="252" t="s">
        <v>1</v>
      </c>
      <c r="F631" s="253" t="s">
        <v>145</v>
      </c>
      <c r="G631" s="251"/>
      <c r="H631" s="254">
        <v>1.048</v>
      </c>
      <c r="I631" s="255"/>
      <c r="J631" s="251"/>
      <c r="K631" s="251"/>
      <c r="L631" s="256"/>
      <c r="M631" s="257"/>
      <c r="N631" s="258"/>
      <c r="O631" s="258"/>
      <c r="P631" s="258"/>
      <c r="Q631" s="258"/>
      <c r="R631" s="258"/>
      <c r="S631" s="258"/>
      <c r="T631" s="259"/>
      <c r="U631" s="15"/>
      <c r="V631" s="15"/>
      <c r="W631" s="15"/>
      <c r="X631" s="15"/>
      <c r="Y631" s="15"/>
      <c r="Z631" s="15"/>
      <c r="AA631" s="15"/>
      <c r="AB631" s="15"/>
      <c r="AC631" s="15"/>
      <c r="AD631" s="15"/>
      <c r="AE631" s="15"/>
      <c r="AT631" s="260" t="s">
        <v>142</v>
      </c>
      <c r="AU631" s="260" t="s">
        <v>140</v>
      </c>
      <c r="AV631" s="15" t="s">
        <v>139</v>
      </c>
      <c r="AW631" s="15" t="s">
        <v>32</v>
      </c>
      <c r="AX631" s="15" t="s">
        <v>84</v>
      </c>
      <c r="AY631" s="260" t="s">
        <v>132</v>
      </c>
    </row>
    <row r="632" s="2" customFormat="1" ht="37.8" customHeight="1">
      <c r="A632" s="39"/>
      <c r="B632" s="40"/>
      <c r="C632" s="215" t="s">
        <v>1006</v>
      </c>
      <c r="D632" s="215" t="s">
        <v>134</v>
      </c>
      <c r="E632" s="216" t="s">
        <v>1007</v>
      </c>
      <c r="F632" s="217" t="s">
        <v>1008</v>
      </c>
      <c r="G632" s="218" t="s">
        <v>137</v>
      </c>
      <c r="H632" s="219">
        <v>1.048</v>
      </c>
      <c r="I632" s="220"/>
      <c r="J632" s="221">
        <f>ROUND(I632*H632,2)</f>
        <v>0</v>
      </c>
      <c r="K632" s="217" t="s">
        <v>138</v>
      </c>
      <c r="L632" s="45"/>
      <c r="M632" s="222" t="s">
        <v>1</v>
      </c>
      <c r="N632" s="223" t="s">
        <v>42</v>
      </c>
      <c r="O632" s="92"/>
      <c r="P632" s="224">
        <f>O632*H632</f>
        <v>0</v>
      </c>
      <c r="Q632" s="224">
        <v>6.9999999999999994E-05</v>
      </c>
      <c r="R632" s="224">
        <f>Q632*H632</f>
        <v>7.3360000000000002E-05</v>
      </c>
      <c r="S632" s="224">
        <v>0</v>
      </c>
      <c r="T632" s="225">
        <f>S632*H632</f>
        <v>0</v>
      </c>
      <c r="U632" s="39"/>
      <c r="V632" s="39"/>
      <c r="W632" s="39"/>
      <c r="X632" s="39"/>
      <c r="Y632" s="39"/>
      <c r="Z632" s="39"/>
      <c r="AA632" s="39"/>
      <c r="AB632" s="39"/>
      <c r="AC632" s="39"/>
      <c r="AD632" s="39"/>
      <c r="AE632" s="39"/>
      <c r="AR632" s="226" t="s">
        <v>226</v>
      </c>
      <c r="AT632" s="226" t="s">
        <v>134</v>
      </c>
      <c r="AU632" s="226" t="s">
        <v>140</v>
      </c>
      <c r="AY632" s="18" t="s">
        <v>132</v>
      </c>
      <c r="BE632" s="227">
        <f>IF(N632="základní",J632,0)</f>
        <v>0</v>
      </c>
      <c r="BF632" s="227">
        <f>IF(N632="snížená",J632,0)</f>
        <v>0</v>
      </c>
      <c r="BG632" s="227">
        <f>IF(N632="zákl. přenesená",J632,0)</f>
        <v>0</v>
      </c>
      <c r="BH632" s="227">
        <f>IF(N632="sníž. přenesená",J632,0)</f>
        <v>0</v>
      </c>
      <c r="BI632" s="227">
        <f>IF(N632="nulová",J632,0)</f>
        <v>0</v>
      </c>
      <c r="BJ632" s="18" t="s">
        <v>140</v>
      </c>
      <c r="BK632" s="227">
        <f>ROUND(I632*H632,2)</f>
        <v>0</v>
      </c>
      <c r="BL632" s="18" t="s">
        <v>226</v>
      </c>
      <c r="BM632" s="226" t="s">
        <v>1009</v>
      </c>
    </row>
    <row r="633" s="2" customFormat="1" ht="24.15" customHeight="1">
      <c r="A633" s="39"/>
      <c r="B633" s="40"/>
      <c r="C633" s="215" t="s">
        <v>81</v>
      </c>
      <c r="D633" s="215" t="s">
        <v>134</v>
      </c>
      <c r="E633" s="216" t="s">
        <v>1010</v>
      </c>
      <c r="F633" s="217" t="s">
        <v>1011</v>
      </c>
      <c r="G633" s="218" t="s">
        <v>137</v>
      </c>
      <c r="H633" s="219">
        <v>1.048</v>
      </c>
      <c r="I633" s="220"/>
      <c r="J633" s="221">
        <f>ROUND(I633*H633,2)</f>
        <v>0</v>
      </c>
      <c r="K633" s="217" t="s">
        <v>138</v>
      </c>
      <c r="L633" s="45"/>
      <c r="M633" s="222" t="s">
        <v>1</v>
      </c>
      <c r="N633" s="223" t="s">
        <v>42</v>
      </c>
      <c r="O633" s="92"/>
      <c r="P633" s="224">
        <f>O633*H633</f>
        <v>0</v>
      </c>
      <c r="Q633" s="224">
        <v>0.00011</v>
      </c>
      <c r="R633" s="224">
        <f>Q633*H633</f>
        <v>0.00011528000000000001</v>
      </c>
      <c r="S633" s="224">
        <v>0</v>
      </c>
      <c r="T633" s="225">
        <f>S633*H633</f>
        <v>0</v>
      </c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R633" s="226" t="s">
        <v>226</v>
      </c>
      <c r="AT633" s="226" t="s">
        <v>134</v>
      </c>
      <c r="AU633" s="226" t="s">
        <v>140</v>
      </c>
      <c r="AY633" s="18" t="s">
        <v>132</v>
      </c>
      <c r="BE633" s="227">
        <f>IF(N633="základní",J633,0)</f>
        <v>0</v>
      </c>
      <c r="BF633" s="227">
        <f>IF(N633="snížená",J633,0)</f>
        <v>0</v>
      </c>
      <c r="BG633" s="227">
        <f>IF(N633="zákl. přenesená",J633,0)</f>
        <v>0</v>
      </c>
      <c r="BH633" s="227">
        <f>IF(N633="sníž. přenesená",J633,0)</f>
        <v>0</v>
      </c>
      <c r="BI633" s="227">
        <f>IF(N633="nulová",J633,0)</f>
        <v>0</v>
      </c>
      <c r="BJ633" s="18" t="s">
        <v>140</v>
      </c>
      <c r="BK633" s="227">
        <f>ROUND(I633*H633,2)</f>
        <v>0</v>
      </c>
      <c r="BL633" s="18" t="s">
        <v>226</v>
      </c>
      <c r="BM633" s="226" t="s">
        <v>1012</v>
      </c>
    </row>
    <row r="634" s="2" customFormat="1" ht="24.15" customHeight="1">
      <c r="A634" s="39"/>
      <c r="B634" s="40"/>
      <c r="C634" s="215" t="s">
        <v>1013</v>
      </c>
      <c r="D634" s="215" t="s">
        <v>134</v>
      </c>
      <c r="E634" s="216" t="s">
        <v>1014</v>
      </c>
      <c r="F634" s="217" t="s">
        <v>1015</v>
      </c>
      <c r="G634" s="218" t="s">
        <v>137</v>
      </c>
      <c r="H634" s="219">
        <v>1.048</v>
      </c>
      <c r="I634" s="220"/>
      <c r="J634" s="221">
        <f>ROUND(I634*H634,2)</f>
        <v>0</v>
      </c>
      <c r="K634" s="217" t="s">
        <v>138</v>
      </c>
      <c r="L634" s="45"/>
      <c r="M634" s="222" t="s">
        <v>1</v>
      </c>
      <c r="N634" s="223" t="s">
        <v>42</v>
      </c>
      <c r="O634" s="92"/>
      <c r="P634" s="224">
        <f>O634*H634</f>
        <v>0</v>
      </c>
      <c r="Q634" s="224">
        <v>0.00013999999999999999</v>
      </c>
      <c r="R634" s="224">
        <f>Q634*H634</f>
        <v>0.00014672000000000001</v>
      </c>
      <c r="S634" s="224">
        <v>0</v>
      </c>
      <c r="T634" s="225">
        <f>S634*H634</f>
        <v>0</v>
      </c>
      <c r="U634" s="39"/>
      <c r="V634" s="39"/>
      <c r="W634" s="39"/>
      <c r="X634" s="39"/>
      <c r="Y634" s="39"/>
      <c r="Z634" s="39"/>
      <c r="AA634" s="39"/>
      <c r="AB634" s="39"/>
      <c r="AC634" s="39"/>
      <c r="AD634" s="39"/>
      <c r="AE634" s="39"/>
      <c r="AR634" s="226" t="s">
        <v>226</v>
      </c>
      <c r="AT634" s="226" t="s">
        <v>134</v>
      </c>
      <c r="AU634" s="226" t="s">
        <v>140</v>
      </c>
      <c r="AY634" s="18" t="s">
        <v>132</v>
      </c>
      <c r="BE634" s="227">
        <f>IF(N634="základní",J634,0)</f>
        <v>0</v>
      </c>
      <c r="BF634" s="227">
        <f>IF(N634="snížená",J634,0)</f>
        <v>0</v>
      </c>
      <c r="BG634" s="227">
        <f>IF(N634="zákl. přenesená",J634,0)</f>
        <v>0</v>
      </c>
      <c r="BH634" s="227">
        <f>IF(N634="sníž. přenesená",J634,0)</f>
        <v>0</v>
      </c>
      <c r="BI634" s="227">
        <f>IF(N634="nulová",J634,0)</f>
        <v>0</v>
      </c>
      <c r="BJ634" s="18" t="s">
        <v>140</v>
      </c>
      <c r="BK634" s="227">
        <f>ROUND(I634*H634,2)</f>
        <v>0</v>
      </c>
      <c r="BL634" s="18" t="s">
        <v>226</v>
      </c>
      <c r="BM634" s="226" t="s">
        <v>1016</v>
      </c>
    </row>
    <row r="635" s="2" customFormat="1" ht="24.15" customHeight="1">
      <c r="A635" s="39"/>
      <c r="B635" s="40"/>
      <c r="C635" s="215" t="s">
        <v>1017</v>
      </c>
      <c r="D635" s="215" t="s">
        <v>134</v>
      </c>
      <c r="E635" s="216" t="s">
        <v>1018</v>
      </c>
      <c r="F635" s="217" t="s">
        <v>1019</v>
      </c>
      <c r="G635" s="218" t="s">
        <v>137</v>
      </c>
      <c r="H635" s="219">
        <v>1.048</v>
      </c>
      <c r="I635" s="220"/>
      <c r="J635" s="221">
        <f>ROUND(I635*H635,2)</f>
        <v>0</v>
      </c>
      <c r="K635" s="217" t="s">
        <v>138</v>
      </c>
      <c r="L635" s="45"/>
      <c r="M635" s="222" t="s">
        <v>1</v>
      </c>
      <c r="N635" s="223" t="s">
        <v>42</v>
      </c>
      <c r="O635" s="92"/>
      <c r="P635" s="224">
        <f>O635*H635</f>
        <v>0</v>
      </c>
      <c r="Q635" s="224">
        <v>0.00013999999999999999</v>
      </c>
      <c r="R635" s="224">
        <f>Q635*H635</f>
        <v>0.00014672000000000001</v>
      </c>
      <c r="S635" s="224">
        <v>0</v>
      </c>
      <c r="T635" s="225">
        <f>S635*H635</f>
        <v>0</v>
      </c>
      <c r="U635" s="39"/>
      <c r="V635" s="39"/>
      <c r="W635" s="39"/>
      <c r="X635" s="39"/>
      <c r="Y635" s="39"/>
      <c r="Z635" s="39"/>
      <c r="AA635" s="39"/>
      <c r="AB635" s="39"/>
      <c r="AC635" s="39"/>
      <c r="AD635" s="39"/>
      <c r="AE635" s="39"/>
      <c r="AR635" s="226" t="s">
        <v>226</v>
      </c>
      <c r="AT635" s="226" t="s">
        <v>134</v>
      </c>
      <c r="AU635" s="226" t="s">
        <v>140</v>
      </c>
      <c r="AY635" s="18" t="s">
        <v>132</v>
      </c>
      <c r="BE635" s="227">
        <f>IF(N635="základní",J635,0)</f>
        <v>0</v>
      </c>
      <c r="BF635" s="227">
        <f>IF(N635="snížená",J635,0)</f>
        <v>0</v>
      </c>
      <c r="BG635" s="227">
        <f>IF(N635="zákl. přenesená",J635,0)</f>
        <v>0</v>
      </c>
      <c r="BH635" s="227">
        <f>IF(N635="sníž. přenesená",J635,0)</f>
        <v>0</v>
      </c>
      <c r="BI635" s="227">
        <f>IF(N635="nulová",J635,0)</f>
        <v>0</v>
      </c>
      <c r="BJ635" s="18" t="s">
        <v>140</v>
      </c>
      <c r="BK635" s="227">
        <f>ROUND(I635*H635,2)</f>
        <v>0</v>
      </c>
      <c r="BL635" s="18" t="s">
        <v>226</v>
      </c>
      <c r="BM635" s="226" t="s">
        <v>1020</v>
      </c>
    </row>
    <row r="636" s="2" customFormat="1" ht="24.15" customHeight="1">
      <c r="A636" s="39"/>
      <c r="B636" s="40"/>
      <c r="C636" s="215" t="s">
        <v>1021</v>
      </c>
      <c r="D636" s="215" t="s">
        <v>134</v>
      </c>
      <c r="E636" s="216" t="s">
        <v>1022</v>
      </c>
      <c r="F636" s="217" t="s">
        <v>1023</v>
      </c>
      <c r="G636" s="218" t="s">
        <v>137</v>
      </c>
      <c r="H636" s="219">
        <v>1.048</v>
      </c>
      <c r="I636" s="220"/>
      <c r="J636" s="221">
        <f>ROUND(I636*H636,2)</f>
        <v>0</v>
      </c>
      <c r="K636" s="217" t="s">
        <v>138</v>
      </c>
      <c r="L636" s="45"/>
      <c r="M636" s="222" t="s">
        <v>1</v>
      </c>
      <c r="N636" s="223" t="s">
        <v>42</v>
      </c>
      <c r="O636" s="92"/>
      <c r="P636" s="224">
        <f>O636*H636</f>
        <v>0</v>
      </c>
      <c r="Q636" s="224">
        <v>0.00013999999999999999</v>
      </c>
      <c r="R636" s="224">
        <f>Q636*H636</f>
        <v>0.00014672000000000001</v>
      </c>
      <c r="S636" s="224">
        <v>0</v>
      </c>
      <c r="T636" s="225">
        <f>S636*H636</f>
        <v>0</v>
      </c>
      <c r="U636" s="39"/>
      <c r="V636" s="39"/>
      <c r="W636" s="39"/>
      <c r="X636" s="39"/>
      <c r="Y636" s="39"/>
      <c r="Z636" s="39"/>
      <c r="AA636" s="39"/>
      <c r="AB636" s="39"/>
      <c r="AC636" s="39"/>
      <c r="AD636" s="39"/>
      <c r="AE636" s="39"/>
      <c r="AR636" s="226" t="s">
        <v>226</v>
      </c>
      <c r="AT636" s="226" t="s">
        <v>134</v>
      </c>
      <c r="AU636" s="226" t="s">
        <v>140</v>
      </c>
      <c r="AY636" s="18" t="s">
        <v>132</v>
      </c>
      <c r="BE636" s="227">
        <f>IF(N636="základní",J636,0)</f>
        <v>0</v>
      </c>
      <c r="BF636" s="227">
        <f>IF(N636="snížená",J636,0)</f>
        <v>0</v>
      </c>
      <c r="BG636" s="227">
        <f>IF(N636="zákl. přenesená",J636,0)</f>
        <v>0</v>
      </c>
      <c r="BH636" s="227">
        <f>IF(N636="sníž. přenesená",J636,0)</f>
        <v>0</v>
      </c>
      <c r="BI636" s="227">
        <f>IF(N636="nulová",J636,0)</f>
        <v>0</v>
      </c>
      <c r="BJ636" s="18" t="s">
        <v>140</v>
      </c>
      <c r="BK636" s="227">
        <f>ROUND(I636*H636,2)</f>
        <v>0</v>
      </c>
      <c r="BL636" s="18" t="s">
        <v>226</v>
      </c>
      <c r="BM636" s="226" t="s">
        <v>1024</v>
      </c>
    </row>
    <row r="637" s="2" customFormat="1" ht="37.8" customHeight="1">
      <c r="A637" s="39"/>
      <c r="B637" s="40"/>
      <c r="C637" s="215" t="s">
        <v>1025</v>
      </c>
      <c r="D637" s="215" t="s">
        <v>134</v>
      </c>
      <c r="E637" s="216" t="s">
        <v>1026</v>
      </c>
      <c r="F637" s="217" t="s">
        <v>1027</v>
      </c>
      <c r="G637" s="218" t="s">
        <v>137</v>
      </c>
      <c r="H637" s="219">
        <v>2.738</v>
      </c>
      <c r="I637" s="220"/>
      <c r="J637" s="221">
        <f>ROUND(I637*H637,2)</f>
        <v>0</v>
      </c>
      <c r="K637" s="217" t="s">
        <v>138</v>
      </c>
      <c r="L637" s="45"/>
      <c r="M637" s="222" t="s">
        <v>1</v>
      </c>
      <c r="N637" s="223" t="s">
        <v>42</v>
      </c>
      <c r="O637" s="92"/>
      <c r="P637" s="224">
        <f>O637*H637</f>
        <v>0</v>
      </c>
      <c r="Q637" s="224">
        <v>0.00013999999999999999</v>
      </c>
      <c r="R637" s="224">
        <f>Q637*H637</f>
        <v>0.00038331999999999998</v>
      </c>
      <c r="S637" s="224">
        <v>0</v>
      </c>
      <c r="T637" s="225">
        <f>S637*H637</f>
        <v>0</v>
      </c>
      <c r="U637" s="39"/>
      <c r="V637" s="39"/>
      <c r="W637" s="39"/>
      <c r="X637" s="39"/>
      <c r="Y637" s="39"/>
      <c r="Z637" s="39"/>
      <c r="AA637" s="39"/>
      <c r="AB637" s="39"/>
      <c r="AC637" s="39"/>
      <c r="AD637" s="39"/>
      <c r="AE637" s="39"/>
      <c r="AR637" s="226" t="s">
        <v>226</v>
      </c>
      <c r="AT637" s="226" t="s">
        <v>134</v>
      </c>
      <c r="AU637" s="226" t="s">
        <v>140</v>
      </c>
      <c r="AY637" s="18" t="s">
        <v>132</v>
      </c>
      <c r="BE637" s="227">
        <f>IF(N637="základní",J637,0)</f>
        <v>0</v>
      </c>
      <c r="BF637" s="227">
        <f>IF(N637="snížená",J637,0)</f>
        <v>0</v>
      </c>
      <c r="BG637" s="227">
        <f>IF(N637="zákl. přenesená",J637,0)</f>
        <v>0</v>
      </c>
      <c r="BH637" s="227">
        <f>IF(N637="sníž. přenesená",J637,0)</f>
        <v>0</v>
      </c>
      <c r="BI637" s="227">
        <f>IF(N637="nulová",J637,0)</f>
        <v>0</v>
      </c>
      <c r="BJ637" s="18" t="s">
        <v>140</v>
      </c>
      <c r="BK637" s="227">
        <f>ROUND(I637*H637,2)</f>
        <v>0</v>
      </c>
      <c r="BL637" s="18" t="s">
        <v>226</v>
      </c>
      <c r="BM637" s="226" t="s">
        <v>1028</v>
      </c>
    </row>
    <row r="638" s="13" customFormat="1">
      <c r="A638" s="13"/>
      <c r="B638" s="228"/>
      <c r="C638" s="229"/>
      <c r="D638" s="230" t="s">
        <v>142</v>
      </c>
      <c r="E638" s="231" t="s">
        <v>1</v>
      </c>
      <c r="F638" s="232" t="s">
        <v>212</v>
      </c>
      <c r="G638" s="229"/>
      <c r="H638" s="231" t="s">
        <v>1</v>
      </c>
      <c r="I638" s="233"/>
      <c r="J638" s="229"/>
      <c r="K638" s="229"/>
      <c r="L638" s="234"/>
      <c r="M638" s="235"/>
      <c r="N638" s="236"/>
      <c r="O638" s="236"/>
      <c r="P638" s="236"/>
      <c r="Q638" s="236"/>
      <c r="R638" s="236"/>
      <c r="S638" s="236"/>
      <c r="T638" s="237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38" t="s">
        <v>142</v>
      </c>
      <c r="AU638" s="238" t="s">
        <v>140</v>
      </c>
      <c r="AV638" s="13" t="s">
        <v>84</v>
      </c>
      <c r="AW638" s="13" t="s">
        <v>32</v>
      </c>
      <c r="AX638" s="13" t="s">
        <v>76</v>
      </c>
      <c r="AY638" s="238" t="s">
        <v>132</v>
      </c>
    </row>
    <row r="639" s="14" customFormat="1">
      <c r="A639" s="14"/>
      <c r="B639" s="239"/>
      <c r="C639" s="240"/>
      <c r="D639" s="230" t="s">
        <v>142</v>
      </c>
      <c r="E639" s="241" t="s">
        <v>1</v>
      </c>
      <c r="F639" s="242" t="s">
        <v>1029</v>
      </c>
      <c r="G639" s="240"/>
      <c r="H639" s="243">
        <v>2.738</v>
      </c>
      <c r="I639" s="244"/>
      <c r="J639" s="240"/>
      <c r="K639" s="240"/>
      <c r="L639" s="245"/>
      <c r="M639" s="246"/>
      <c r="N639" s="247"/>
      <c r="O639" s="247"/>
      <c r="P639" s="247"/>
      <c r="Q639" s="247"/>
      <c r="R639" s="247"/>
      <c r="S639" s="247"/>
      <c r="T639" s="248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49" t="s">
        <v>142</v>
      </c>
      <c r="AU639" s="249" t="s">
        <v>140</v>
      </c>
      <c r="AV639" s="14" t="s">
        <v>140</v>
      </c>
      <c r="AW639" s="14" t="s">
        <v>32</v>
      </c>
      <c r="AX639" s="14" t="s">
        <v>76</v>
      </c>
      <c r="AY639" s="249" t="s">
        <v>132</v>
      </c>
    </row>
    <row r="640" s="15" customFormat="1">
      <c r="A640" s="15"/>
      <c r="B640" s="250"/>
      <c r="C640" s="251"/>
      <c r="D640" s="230" t="s">
        <v>142</v>
      </c>
      <c r="E640" s="252" t="s">
        <v>1</v>
      </c>
      <c r="F640" s="253" t="s">
        <v>145</v>
      </c>
      <c r="G640" s="251"/>
      <c r="H640" s="254">
        <v>2.738</v>
      </c>
      <c r="I640" s="255"/>
      <c r="J640" s="251"/>
      <c r="K640" s="251"/>
      <c r="L640" s="256"/>
      <c r="M640" s="257"/>
      <c r="N640" s="258"/>
      <c r="O640" s="258"/>
      <c r="P640" s="258"/>
      <c r="Q640" s="258"/>
      <c r="R640" s="258"/>
      <c r="S640" s="258"/>
      <c r="T640" s="259"/>
      <c r="U640" s="15"/>
      <c r="V640" s="15"/>
      <c r="W640" s="15"/>
      <c r="X640" s="15"/>
      <c r="Y640" s="15"/>
      <c r="Z640" s="15"/>
      <c r="AA640" s="15"/>
      <c r="AB640" s="15"/>
      <c r="AC640" s="15"/>
      <c r="AD640" s="15"/>
      <c r="AE640" s="15"/>
      <c r="AT640" s="260" t="s">
        <v>142</v>
      </c>
      <c r="AU640" s="260" t="s">
        <v>140</v>
      </c>
      <c r="AV640" s="15" t="s">
        <v>139</v>
      </c>
      <c r="AW640" s="15" t="s">
        <v>32</v>
      </c>
      <c r="AX640" s="15" t="s">
        <v>84</v>
      </c>
      <c r="AY640" s="260" t="s">
        <v>132</v>
      </c>
    </row>
    <row r="641" s="2" customFormat="1" ht="44.25" customHeight="1">
      <c r="A641" s="39"/>
      <c r="B641" s="40"/>
      <c r="C641" s="215" t="s">
        <v>1030</v>
      </c>
      <c r="D641" s="215" t="s">
        <v>134</v>
      </c>
      <c r="E641" s="216" t="s">
        <v>1031</v>
      </c>
      <c r="F641" s="217" t="s">
        <v>1032</v>
      </c>
      <c r="G641" s="218" t="s">
        <v>137</v>
      </c>
      <c r="H641" s="219">
        <v>2.738</v>
      </c>
      <c r="I641" s="220"/>
      <c r="J641" s="221">
        <f>ROUND(I641*H641,2)</f>
        <v>0</v>
      </c>
      <c r="K641" s="217" t="s">
        <v>138</v>
      </c>
      <c r="L641" s="45"/>
      <c r="M641" s="222" t="s">
        <v>1</v>
      </c>
      <c r="N641" s="223" t="s">
        <v>42</v>
      </c>
      <c r="O641" s="92"/>
      <c r="P641" s="224">
        <f>O641*H641</f>
        <v>0</v>
      </c>
      <c r="Q641" s="224">
        <v>0.00036000000000000002</v>
      </c>
      <c r="R641" s="224">
        <f>Q641*H641</f>
        <v>0.00098568000000000006</v>
      </c>
      <c r="S641" s="224">
        <v>0</v>
      </c>
      <c r="T641" s="225">
        <f>S641*H641</f>
        <v>0</v>
      </c>
      <c r="U641" s="39"/>
      <c r="V641" s="39"/>
      <c r="W641" s="39"/>
      <c r="X641" s="39"/>
      <c r="Y641" s="39"/>
      <c r="Z641" s="39"/>
      <c r="AA641" s="39"/>
      <c r="AB641" s="39"/>
      <c r="AC641" s="39"/>
      <c r="AD641" s="39"/>
      <c r="AE641" s="39"/>
      <c r="AR641" s="226" t="s">
        <v>226</v>
      </c>
      <c r="AT641" s="226" t="s">
        <v>134</v>
      </c>
      <c r="AU641" s="226" t="s">
        <v>140</v>
      </c>
      <c r="AY641" s="18" t="s">
        <v>132</v>
      </c>
      <c r="BE641" s="227">
        <f>IF(N641="základní",J641,0)</f>
        <v>0</v>
      </c>
      <c r="BF641" s="227">
        <f>IF(N641="snížená",J641,0)</f>
        <v>0</v>
      </c>
      <c r="BG641" s="227">
        <f>IF(N641="zákl. přenesená",J641,0)</f>
        <v>0</v>
      </c>
      <c r="BH641" s="227">
        <f>IF(N641="sníž. přenesená",J641,0)</f>
        <v>0</v>
      </c>
      <c r="BI641" s="227">
        <f>IF(N641="nulová",J641,0)</f>
        <v>0</v>
      </c>
      <c r="BJ641" s="18" t="s">
        <v>140</v>
      </c>
      <c r="BK641" s="227">
        <f>ROUND(I641*H641,2)</f>
        <v>0</v>
      </c>
      <c r="BL641" s="18" t="s">
        <v>226</v>
      </c>
      <c r="BM641" s="226" t="s">
        <v>1033</v>
      </c>
    </row>
    <row r="642" s="12" customFormat="1" ht="22.8" customHeight="1">
      <c r="A642" s="12"/>
      <c r="B642" s="199"/>
      <c r="C642" s="200"/>
      <c r="D642" s="201" t="s">
        <v>75</v>
      </c>
      <c r="E642" s="213" t="s">
        <v>1034</v>
      </c>
      <c r="F642" s="213" t="s">
        <v>1035</v>
      </c>
      <c r="G642" s="200"/>
      <c r="H642" s="200"/>
      <c r="I642" s="203"/>
      <c r="J642" s="214">
        <f>BK642</f>
        <v>0</v>
      </c>
      <c r="K642" s="200"/>
      <c r="L642" s="205"/>
      <c r="M642" s="206"/>
      <c r="N642" s="207"/>
      <c r="O642" s="207"/>
      <c r="P642" s="208">
        <f>SUM(P643:P647)</f>
        <v>0</v>
      </c>
      <c r="Q642" s="207"/>
      <c r="R642" s="208">
        <f>SUM(R643:R647)</f>
        <v>0.009325</v>
      </c>
      <c r="S642" s="207"/>
      <c r="T642" s="209">
        <f>SUM(T643:T647)</f>
        <v>0</v>
      </c>
      <c r="U642" s="12"/>
      <c r="V642" s="12"/>
      <c r="W642" s="12"/>
      <c r="X642" s="12"/>
      <c r="Y642" s="12"/>
      <c r="Z642" s="12"/>
      <c r="AA642" s="12"/>
      <c r="AB642" s="12"/>
      <c r="AC642" s="12"/>
      <c r="AD642" s="12"/>
      <c r="AE642" s="12"/>
      <c r="AR642" s="210" t="s">
        <v>140</v>
      </c>
      <c r="AT642" s="211" t="s">
        <v>75</v>
      </c>
      <c r="AU642" s="211" t="s">
        <v>84</v>
      </c>
      <c r="AY642" s="210" t="s">
        <v>132</v>
      </c>
      <c r="BK642" s="212">
        <f>SUM(BK643:BK647)</f>
        <v>0</v>
      </c>
    </row>
    <row r="643" s="2" customFormat="1" ht="33" customHeight="1">
      <c r="A643" s="39"/>
      <c r="B643" s="40"/>
      <c r="C643" s="215" t="s">
        <v>1036</v>
      </c>
      <c r="D643" s="215" t="s">
        <v>134</v>
      </c>
      <c r="E643" s="216" t="s">
        <v>1037</v>
      </c>
      <c r="F643" s="217" t="s">
        <v>1038</v>
      </c>
      <c r="G643" s="218" t="s">
        <v>137</v>
      </c>
      <c r="H643" s="219">
        <v>18.649999999999999</v>
      </c>
      <c r="I643" s="220"/>
      <c r="J643" s="221">
        <f>ROUND(I643*H643,2)</f>
        <v>0</v>
      </c>
      <c r="K643" s="217" t="s">
        <v>138</v>
      </c>
      <c r="L643" s="45"/>
      <c r="M643" s="222" t="s">
        <v>1</v>
      </c>
      <c r="N643" s="223" t="s">
        <v>42</v>
      </c>
      <c r="O643" s="92"/>
      <c r="P643" s="224">
        <f>O643*H643</f>
        <v>0</v>
      </c>
      <c r="Q643" s="224">
        <v>0.00021000000000000001</v>
      </c>
      <c r="R643" s="224">
        <f>Q643*H643</f>
        <v>0.0039164999999999998</v>
      </c>
      <c r="S643" s="224">
        <v>0</v>
      </c>
      <c r="T643" s="225">
        <f>S643*H643</f>
        <v>0</v>
      </c>
      <c r="U643" s="39"/>
      <c r="V643" s="39"/>
      <c r="W643" s="39"/>
      <c r="X643" s="39"/>
      <c r="Y643" s="39"/>
      <c r="Z643" s="39"/>
      <c r="AA643" s="39"/>
      <c r="AB643" s="39"/>
      <c r="AC643" s="39"/>
      <c r="AD643" s="39"/>
      <c r="AE643" s="39"/>
      <c r="AR643" s="226" t="s">
        <v>226</v>
      </c>
      <c r="AT643" s="226" t="s">
        <v>134</v>
      </c>
      <c r="AU643" s="226" t="s">
        <v>140</v>
      </c>
      <c r="AY643" s="18" t="s">
        <v>132</v>
      </c>
      <c r="BE643" s="227">
        <f>IF(N643="základní",J643,0)</f>
        <v>0</v>
      </c>
      <c r="BF643" s="227">
        <f>IF(N643="snížená",J643,0)</f>
        <v>0</v>
      </c>
      <c r="BG643" s="227">
        <f>IF(N643="zákl. přenesená",J643,0)</f>
        <v>0</v>
      </c>
      <c r="BH643" s="227">
        <f>IF(N643="sníž. přenesená",J643,0)</f>
        <v>0</v>
      </c>
      <c r="BI643" s="227">
        <f>IF(N643="nulová",J643,0)</f>
        <v>0</v>
      </c>
      <c r="BJ643" s="18" t="s">
        <v>140</v>
      </c>
      <c r="BK643" s="227">
        <f>ROUND(I643*H643,2)</f>
        <v>0</v>
      </c>
      <c r="BL643" s="18" t="s">
        <v>226</v>
      </c>
      <c r="BM643" s="226" t="s">
        <v>1039</v>
      </c>
    </row>
    <row r="644" s="14" customFormat="1">
      <c r="A644" s="14"/>
      <c r="B644" s="239"/>
      <c r="C644" s="240"/>
      <c r="D644" s="230" t="s">
        <v>142</v>
      </c>
      <c r="E644" s="241" t="s">
        <v>1</v>
      </c>
      <c r="F644" s="242" t="s">
        <v>203</v>
      </c>
      <c r="G644" s="240"/>
      <c r="H644" s="243">
        <v>2.5499999999999998</v>
      </c>
      <c r="I644" s="244"/>
      <c r="J644" s="240"/>
      <c r="K644" s="240"/>
      <c r="L644" s="245"/>
      <c r="M644" s="246"/>
      <c r="N644" s="247"/>
      <c r="O644" s="247"/>
      <c r="P644" s="247"/>
      <c r="Q644" s="247"/>
      <c r="R644" s="247"/>
      <c r="S644" s="247"/>
      <c r="T644" s="248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49" t="s">
        <v>142</v>
      </c>
      <c r="AU644" s="249" t="s">
        <v>140</v>
      </c>
      <c r="AV644" s="14" t="s">
        <v>140</v>
      </c>
      <c r="AW644" s="14" t="s">
        <v>32</v>
      </c>
      <c r="AX644" s="14" t="s">
        <v>76</v>
      </c>
      <c r="AY644" s="249" t="s">
        <v>132</v>
      </c>
    </row>
    <row r="645" s="14" customFormat="1">
      <c r="A645" s="14"/>
      <c r="B645" s="239"/>
      <c r="C645" s="240"/>
      <c r="D645" s="230" t="s">
        <v>142</v>
      </c>
      <c r="E645" s="241" t="s">
        <v>1</v>
      </c>
      <c r="F645" s="242" t="s">
        <v>204</v>
      </c>
      <c r="G645" s="240"/>
      <c r="H645" s="243">
        <v>16.100000000000001</v>
      </c>
      <c r="I645" s="244"/>
      <c r="J645" s="240"/>
      <c r="K645" s="240"/>
      <c r="L645" s="245"/>
      <c r="M645" s="246"/>
      <c r="N645" s="247"/>
      <c r="O645" s="247"/>
      <c r="P645" s="247"/>
      <c r="Q645" s="247"/>
      <c r="R645" s="247"/>
      <c r="S645" s="247"/>
      <c r="T645" s="248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49" t="s">
        <v>142</v>
      </c>
      <c r="AU645" s="249" t="s">
        <v>140</v>
      </c>
      <c r="AV645" s="14" t="s">
        <v>140</v>
      </c>
      <c r="AW645" s="14" t="s">
        <v>32</v>
      </c>
      <c r="AX645" s="14" t="s">
        <v>76</v>
      </c>
      <c r="AY645" s="249" t="s">
        <v>132</v>
      </c>
    </row>
    <row r="646" s="15" customFormat="1">
      <c r="A646" s="15"/>
      <c r="B646" s="250"/>
      <c r="C646" s="251"/>
      <c r="D646" s="230" t="s">
        <v>142</v>
      </c>
      <c r="E646" s="252" t="s">
        <v>1</v>
      </c>
      <c r="F646" s="253" t="s">
        <v>145</v>
      </c>
      <c r="G646" s="251"/>
      <c r="H646" s="254">
        <v>18.649999999999999</v>
      </c>
      <c r="I646" s="255"/>
      <c r="J646" s="251"/>
      <c r="K646" s="251"/>
      <c r="L646" s="256"/>
      <c r="M646" s="257"/>
      <c r="N646" s="258"/>
      <c r="O646" s="258"/>
      <c r="P646" s="258"/>
      <c r="Q646" s="258"/>
      <c r="R646" s="258"/>
      <c r="S646" s="258"/>
      <c r="T646" s="259"/>
      <c r="U646" s="15"/>
      <c r="V646" s="15"/>
      <c r="W646" s="15"/>
      <c r="X646" s="15"/>
      <c r="Y646" s="15"/>
      <c r="Z646" s="15"/>
      <c r="AA646" s="15"/>
      <c r="AB646" s="15"/>
      <c r="AC646" s="15"/>
      <c r="AD646" s="15"/>
      <c r="AE646" s="15"/>
      <c r="AT646" s="260" t="s">
        <v>142</v>
      </c>
      <c r="AU646" s="260" t="s">
        <v>140</v>
      </c>
      <c r="AV646" s="15" t="s">
        <v>139</v>
      </c>
      <c r="AW646" s="15" t="s">
        <v>32</v>
      </c>
      <c r="AX646" s="15" t="s">
        <v>84</v>
      </c>
      <c r="AY646" s="260" t="s">
        <v>132</v>
      </c>
    </row>
    <row r="647" s="2" customFormat="1" ht="37.8" customHeight="1">
      <c r="A647" s="39"/>
      <c r="B647" s="40"/>
      <c r="C647" s="215" t="s">
        <v>1040</v>
      </c>
      <c r="D647" s="215" t="s">
        <v>134</v>
      </c>
      <c r="E647" s="216" t="s">
        <v>1041</v>
      </c>
      <c r="F647" s="217" t="s">
        <v>1042</v>
      </c>
      <c r="G647" s="218" t="s">
        <v>137</v>
      </c>
      <c r="H647" s="219">
        <v>18.649999999999999</v>
      </c>
      <c r="I647" s="220"/>
      <c r="J647" s="221">
        <f>ROUND(I647*H647,2)</f>
        <v>0</v>
      </c>
      <c r="K647" s="217" t="s">
        <v>138</v>
      </c>
      <c r="L647" s="45"/>
      <c r="M647" s="222" t="s">
        <v>1</v>
      </c>
      <c r="N647" s="223" t="s">
        <v>42</v>
      </c>
      <c r="O647" s="92"/>
      <c r="P647" s="224">
        <f>O647*H647</f>
        <v>0</v>
      </c>
      <c r="Q647" s="224">
        <v>0.00029</v>
      </c>
      <c r="R647" s="224">
        <f>Q647*H647</f>
        <v>0.0054084999999999992</v>
      </c>
      <c r="S647" s="224">
        <v>0</v>
      </c>
      <c r="T647" s="225">
        <f>S647*H647</f>
        <v>0</v>
      </c>
      <c r="U647" s="39"/>
      <c r="V647" s="39"/>
      <c r="W647" s="39"/>
      <c r="X647" s="39"/>
      <c r="Y647" s="39"/>
      <c r="Z647" s="39"/>
      <c r="AA647" s="39"/>
      <c r="AB647" s="39"/>
      <c r="AC647" s="39"/>
      <c r="AD647" s="39"/>
      <c r="AE647" s="39"/>
      <c r="AR647" s="226" t="s">
        <v>226</v>
      </c>
      <c r="AT647" s="226" t="s">
        <v>134</v>
      </c>
      <c r="AU647" s="226" t="s">
        <v>140</v>
      </c>
      <c r="AY647" s="18" t="s">
        <v>132</v>
      </c>
      <c r="BE647" s="227">
        <f>IF(N647="základní",J647,0)</f>
        <v>0</v>
      </c>
      <c r="BF647" s="227">
        <f>IF(N647="snížená",J647,0)</f>
        <v>0</v>
      </c>
      <c r="BG647" s="227">
        <f>IF(N647="zákl. přenesená",J647,0)</f>
        <v>0</v>
      </c>
      <c r="BH647" s="227">
        <f>IF(N647="sníž. přenesená",J647,0)</f>
        <v>0</v>
      </c>
      <c r="BI647" s="227">
        <f>IF(N647="nulová",J647,0)</f>
        <v>0</v>
      </c>
      <c r="BJ647" s="18" t="s">
        <v>140</v>
      </c>
      <c r="BK647" s="227">
        <f>ROUND(I647*H647,2)</f>
        <v>0</v>
      </c>
      <c r="BL647" s="18" t="s">
        <v>226</v>
      </c>
      <c r="BM647" s="226" t="s">
        <v>1043</v>
      </c>
    </row>
    <row r="648" s="12" customFormat="1" ht="25.92" customHeight="1">
      <c r="A648" s="12"/>
      <c r="B648" s="199"/>
      <c r="C648" s="200"/>
      <c r="D648" s="201" t="s">
        <v>75</v>
      </c>
      <c r="E648" s="202" t="s">
        <v>231</v>
      </c>
      <c r="F648" s="202" t="s">
        <v>1044</v>
      </c>
      <c r="G648" s="200"/>
      <c r="H648" s="200"/>
      <c r="I648" s="203"/>
      <c r="J648" s="204">
        <f>BK648</f>
        <v>0</v>
      </c>
      <c r="K648" s="200"/>
      <c r="L648" s="205"/>
      <c r="M648" s="206"/>
      <c r="N648" s="207"/>
      <c r="O648" s="207"/>
      <c r="P648" s="208">
        <f>P649</f>
        <v>0</v>
      </c>
      <c r="Q648" s="207"/>
      <c r="R648" s="208">
        <f>R649</f>
        <v>0</v>
      </c>
      <c r="S648" s="207"/>
      <c r="T648" s="209">
        <f>T649</f>
        <v>0</v>
      </c>
      <c r="U648" s="12"/>
      <c r="V648" s="12"/>
      <c r="W648" s="12"/>
      <c r="X648" s="12"/>
      <c r="Y648" s="12"/>
      <c r="Z648" s="12"/>
      <c r="AA648" s="12"/>
      <c r="AB648" s="12"/>
      <c r="AC648" s="12"/>
      <c r="AD648" s="12"/>
      <c r="AE648" s="12"/>
      <c r="AR648" s="210" t="s">
        <v>152</v>
      </c>
      <c r="AT648" s="211" t="s">
        <v>75</v>
      </c>
      <c r="AU648" s="211" t="s">
        <v>76</v>
      </c>
      <c r="AY648" s="210" t="s">
        <v>132</v>
      </c>
      <c r="BK648" s="212">
        <f>BK649</f>
        <v>0</v>
      </c>
    </row>
    <row r="649" s="12" customFormat="1" ht="22.8" customHeight="1">
      <c r="A649" s="12"/>
      <c r="B649" s="199"/>
      <c r="C649" s="200"/>
      <c r="D649" s="201" t="s">
        <v>75</v>
      </c>
      <c r="E649" s="213" t="s">
        <v>1045</v>
      </c>
      <c r="F649" s="213" t="s">
        <v>1046</v>
      </c>
      <c r="G649" s="200"/>
      <c r="H649" s="200"/>
      <c r="I649" s="203"/>
      <c r="J649" s="214">
        <f>BK649</f>
        <v>0</v>
      </c>
      <c r="K649" s="200"/>
      <c r="L649" s="205"/>
      <c r="M649" s="206"/>
      <c r="N649" s="207"/>
      <c r="O649" s="207"/>
      <c r="P649" s="208">
        <f>SUM(P650:P655)</f>
        <v>0</v>
      </c>
      <c r="Q649" s="207"/>
      <c r="R649" s="208">
        <f>SUM(R650:R655)</f>
        <v>0</v>
      </c>
      <c r="S649" s="207"/>
      <c r="T649" s="209">
        <f>SUM(T650:T655)</f>
        <v>0</v>
      </c>
      <c r="U649" s="12"/>
      <c r="V649" s="12"/>
      <c r="W649" s="12"/>
      <c r="X649" s="12"/>
      <c r="Y649" s="12"/>
      <c r="Z649" s="12"/>
      <c r="AA649" s="12"/>
      <c r="AB649" s="12"/>
      <c r="AC649" s="12"/>
      <c r="AD649" s="12"/>
      <c r="AE649" s="12"/>
      <c r="AR649" s="210" t="s">
        <v>152</v>
      </c>
      <c r="AT649" s="211" t="s">
        <v>75</v>
      </c>
      <c r="AU649" s="211" t="s">
        <v>84</v>
      </c>
      <c r="AY649" s="210" t="s">
        <v>132</v>
      </c>
      <c r="BK649" s="212">
        <f>SUM(BK650:BK655)</f>
        <v>0</v>
      </c>
    </row>
    <row r="650" s="2" customFormat="1" ht="24.15" customHeight="1">
      <c r="A650" s="39"/>
      <c r="B650" s="40"/>
      <c r="C650" s="215" t="s">
        <v>1047</v>
      </c>
      <c r="D650" s="215" t="s">
        <v>134</v>
      </c>
      <c r="E650" s="216" t="s">
        <v>1048</v>
      </c>
      <c r="F650" s="217" t="s">
        <v>1049</v>
      </c>
      <c r="G650" s="218" t="s">
        <v>208</v>
      </c>
      <c r="H650" s="219">
        <v>18</v>
      </c>
      <c r="I650" s="220"/>
      <c r="J650" s="221">
        <f>ROUND(I650*H650,2)</f>
        <v>0</v>
      </c>
      <c r="K650" s="217" t="s">
        <v>138</v>
      </c>
      <c r="L650" s="45"/>
      <c r="M650" s="222" t="s">
        <v>1</v>
      </c>
      <c r="N650" s="223" t="s">
        <v>42</v>
      </c>
      <c r="O650" s="92"/>
      <c r="P650" s="224">
        <f>O650*H650</f>
        <v>0</v>
      </c>
      <c r="Q650" s="224">
        <v>0</v>
      </c>
      <c r="R650" s="224">
        <f>Q650*H650</f>
        <v>0</v>
      </c>
      <c r="S650" s="224">
        <v>0</v>
      </c>
      <c r="T650" s="225">
        <f>S650*H650</f>
        <v>0</v>
      </c>
      <c r="U650" s="39"/>
      <c r="V650" s="39"/>
      <c r="W650" s="39"/>
      <c r="X650" s="39"/>
      <c r="Y650" s="39"/>
      <c r="Z650" s="39"/>
      <c r="AA650" s="39"/>
      <c r="AB650" s="39"/>
      <c r="AC650" s="39"/>
      <c r="AD650" s="39"/>
      <c r="AE650" s="39"/>
      <c r="AR650" s="226" t="s">
        <v>510</v>
      </c>
      <c r="AT650" s="226" t="s">
        <v>134</v>
      </c>
      <c r="AU650" s="226" t="s">
        <v>140</v>
      </c>
      <c r="AY650" s="18" t="s">
        <v>132</v>
      </c>
      <c r="BE650" s="227">
        <f>IF(N650="základní",J650,0)</f>
        <v>0</v>
      </c>
      <c r="BF650" s="227">
        <f>IF(N650="snížená",J650,0)</f>
        <v>0</v>
      </c>
      <c r="BG650" s="227">
        <f>IF(N650="zákl. přenesená",J650,0)</f>
        <v>0</v>
      </c>
      <c r="BH650" s="227">
        <f>IF(N650="sníž. přenesená",J650,0)</f>
        <v>0</v>
      </c>
      <c r="BI650" s="227">
        <f>IF(N650="nulová",J650,0)</f>
        <v>0</v>
      </c>
      <c r="BJ650" s="18" t="s">
        <v>140</v>
      </c>
      <c r="BK650" s="227">
        <f>ROUND(I650*H650,2)</f>
        <v>0</v>
      </c>
      <c r="BL650" s="18" t="s">
        <v>510</v>
      </c>
      <c r="BM650" s="226" t="s">
        <v>1050</v>
      </c>
    </row>
    <row r="651" s="13" customFormat="1">
      <c r="A651" s="13"/>
      <c r="B651" s="228"/>
      <c r="C651" s="229"/>
      <c r="D651" s="230" t="s">
        <v>142</v>
      </c>
      <c r="E651" s="231" t="s">
        <v>1</v>
      </c>
      <c r="F651" s="232" t="s">
        <v>1051</v>
      </c>
      <c r="G651" s="229"/>
      <c r="H651" s="231" t="s">
        <v>1</v>
      </c>
      <c r="I651" s="233"/>
      <c r="J651" s="229"/>
      <c r="K651" s="229"/>
      <c r="L651" s="234"/>
      <c r="M651" s="235"/>
      <c r="N651" s="236"/>
      <c r="O651" s="236"/>
      <c r="P651" s="236"/>
      <c r="Q651" s="236"/>
      <c r="R651" s="236"/>
      <c r="S651" s="236"/>
      <c r="T651" s="237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38" t="s">
        <v>142</v>
      </c>
      <c r="AU651" s="238" t="s">
        <v>140</v>
      </c>
      <c r="AV651" s="13" t="s">
        <v>84</v>
      </c>
      <c r="AW651" s="13" t="s">
        <v>32</v>
      </c>
      <c r="AX651" s="13" t="s">
        <v>76</v>
      </c>
      <c r="AY651" s="238" t="s">
        <v>132</v>
      </c>
    </row>
    <row r="652" s="14" customFormat="1">
      <c r="A652" s="14"/>
      <c r="B652" s="239"/>
      <c r="C652" s="240"/>
      <c r="D652" s="230" t="s">
        <v>142</v>
      </c>
      <c r="E652" s="241" t="s">
        <v>1</v>
      </c>
      <c r="F652" s="242" t="s">
        <v>1052</v>
      </c>
      <c r="G652" s="240"/>
      <c r="H652" s="243">
        <v>18</v>
      </c>
      <c r="I652" s="244"/>
      <c r="J652" s="240"/>
      <c r="K652" s="240"/>
      <c r="L652" s="245"/>
      <c r="M652" s="246"/>
      <c r="N652" s="247"/>
      <c r="O652" s="247"/>
      <c r="P652" s="247"/>
      <c r="Q652" s="247"/>
      <c r="R652" s="247"/>
      <c r="S652" s="247"/>
      <c r="T652" s="248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49" t="s">
        <v>142</v>
      </c>
      <c r="AU652" s="249" t="s">
        <v>140</v>
      </c>
      <c r="AV652" s="14" t="s">
        <v>140</v>
      </c>
      <c r="AW652" s="14" t="s">
        <v>32</v>
      </c>
      <c r="AX652" s="14" t="s">
        <v>76</v>
      </c>
      <c r="AY652" s="249" t="s">
        <v>132</v>
      </c>
    </row>
    <row r="653" s="15" customFormat="1">
      <c r="A653" s="15"/>
      <c r="B653" s="250"/>
      <c r="C653" s="251"/>
      <c r="D653" s="230" t="s">
        <v>142</v>
      </c>
      <c r="E653" s="252" t="s">
        <v>1</v>
      </c>
      <c r="F653" s="253" t="s">
        <v>145</v>
      </c>
      <c r="G653" s="251"/>
      <c r="H653" s="254">
        <v>18</v>
      </c>
      <c r="I653" s="255"/>
      <c r="J653" s="251"/>
      <c r="K653" s="251"/>
      <c r="L653" s="256"/>
      <c r="M653" s="257"/>
      <c r="N653" s="258"/>
      <c r="O653" s="258"/>
      <c r="P653" s="258"/>
      <c r="Q653" s="258"/>
      <c r="R653" s="258"/>
      <c r="S653" s="258"/>
      <c r="T653" s="259"/>
      <c r="U653" s="15"/>
      <c r="V653" s="15"/>
      <c r="W653" s="15"/>
      <c r="X653" s="15"/>
      <c r="Y653" s="15"/>
      <c r="Z653" s="15"/>
      <c r="AA653" s="15"/>
      <c r="AB653" s="15"/>
      <c r="AC653" s="15"/>
      <c r="AD653" s="15"/>
      <c r="AE653" s="15"/>
      <c r="AT653" s="260" t="s">
        <v>142</v>
      </c>
      <c r="AU653" s="260" t="s">
        <v>140</v>
      </c>
      <c r="AV653" s="15" t="s">
        <v>139</v>
      </c>
      <c r="AW653" s="15" t="s">
        <v>32</v>
      </c>
      <c r="AX653" s="15" t="s">
        <v>84</v>
      </c>
      <c r="AY653" s="260" t="s">
        <v>132</v>
      </c>
    </row>
    <row r="654" s="2" customFormat="1" ht="24.15" customHeight="1">
      <c r="A654" s="39"/>
      <c r="B654" s="40"/>
      <c r="C654" s="215" t="s">
        <v>1053</v>
      </c>
      <c r="D654" s="215" t="s">
        <v>134</v>
      </c>
      <c r="E654" s="216" t="s">
        <v>1054</v>
      </c>
      <c r="F654" s="217" t="s">
        <v>1055</v>
      </c>
      <c r="G654" s="218" t="s">
        <v>312</v>
      </c>
      <c r="H654" s="219">
        <v>2</v>
      </c>
      <c r="I654" s="220"/>
      <c r="J654" s="221">
        <f>ROUND(I654*H654,2)</f>
        <v>0</v>
      </c>
      <c r="K654" s="217" t="s">
        <v>1</v>
      </c>
      <c r="L654" s="45"/>
      <c r="M654" s="222" t="s">
        <v>1</v>
      </c>
      <c r="N654" s="223" t="s">
        <v>42</v>
      </c>
      <c r="O654" s="92"/>
      <c r="P654" s="224">
        <f>O654*H654</f>
        <v>0</v>
      </c>
      <c r="Q654" s="224">
        <v>0</v>
      </c>
      <c r="R654" s="224">
        <f>Q654*H654</f>
        <v>0</v>
      </c>
      <c r="S654" s="224">
        <v>0</v>
      </c>
      <c r="T654" s="225">
        <f>S654*H654</f>
        <v>0</v>
      </c>
      <c r="U654" s="39"/>
      <c r="V654" s="39"/>
      <c r="W654" s="39"/>
      <c r="X654" s="39"/>
      <c r="Y654" s="39"/>
      <c r="Z654" s="39"/>
      <c r="AA654" s="39"/>
      <c r="AB654" s="39"/>
      <c r="AC654" s="39"/>
      <c r="AD654" s="39"/>
      <c r="AE654" s="39"/>
      <c r="AR654" s="226" t="s">
        <v>510</v>
      </c>
      <c r="AT654" s="226" t="s">
        <v>134</v>
      </c>
      <c r="AU654" s="226" t="s">
        <v>140</v>
      </c>
      <c r="AY654" s="18" t="s">
        <v>132</v>
      </c>
      <c r="BE654" s="227">
        <f>IF(N654="základní",J654,0)</f>
        <v>0</v>
      </c>
      <c r="BF654" s="227">
        <f>IF(N654="snížená",J654,0)</f>
        <v>0</v>
      </c>
      <c r="BG654" s="227">
        <f>IF(N654="zákl. přenesená",J654,0)</f>
        <v>0</v>
      </c>
      <c r="BH654" s="227">
        <f>IF(N654="sníž. přenesená",J654,0)</f>
        <v>0</v>
      </c>
      <c r="BI654" s="227">
        <f>IF(N654="nulová",J654,0)</f>
        <v>0</v>
      </c>
      <c r="BJ654" s="18" t="s">
        <v>140</v>
      </c>
      <c r="BK654" s="227">
        <f>ROUND(I654*H654,2)</f>
        <v>0</v>
      </c>
      <c r="BL654" s="18" t="s">
        <v>510</v>
      </c>
      <c r="BM654" s="226" t="s">
        <v>1056</v>
      </c>
    </row>
    <row r="655" s="2" customFormat="1" ht="24.15" customHeight="1">
      <c r="A655" s="39"/>
      <c r="B655" s="40"/>
      <c r="C655" s="215" t="s">
        <v>1057</v>
      </c>
      <c r="D655" s="215" t="s">
        <v>134</v>
      </c>
      <c r="E655" s="216" t="s">
        <v>1058</v>
      </c>
      <c r="F655" s="217" t="s">
        <v>1059</v>
      </c>
      <c r="G655" s="218" t="s">
        <v>208</v>
      </c>
      <c r="H655" s="219">
        <v>18</v>
      </c>
      <c r="I655" s="220"/>
      <c r="J655" s="221">
        <f>ROUND(I655*H655,2)</f>
        <v>0</v>
      </c>
      <c r="K655" s="217" t="s">
        <v>138</v>
      </c>
      <c r="L655" s="45"/>
      <c r="M655" s="222" t="s">
        <v>1</v>
      </c>
      <c r="N655" s="223" t="s">
        <v>42</v>
      </c>
      <c r="O655" s="92"/>
      <c r="P655" s="224">
        <f>O655*H655</f>
        <v>0</v>
      </c>
      <c r="Q655" s="224">
        <v>0</v>
      </c>
      <c r="R655" s="224">
        <f>Q655*H655</f>
        <v>0</v>
      </c>
      <c r="S655" s="224">
        <v>0</v>
      </c>
      <c r="T655" s="225">
        <f>S655*H655</f>
        <v>0</v>
      </c>
      <c r="U655" s="39"/>
      <c r="V655" s="39"/>
      <c r="W655" s="39"/>
      <c r="X655" s="39"/>
      <c r="Y655" s="39"/>
      <c r="Z655" s="39"/>
      <c r="AA655" s="39"/>
      <c r="AB655" s="39"/>
      <c r="AC655" s="39"/>
      <c r="AD655" s="39"/>
      <c r="AE655" s="39"/>
      <c r="AR655" s="226" t="s">
        <v>510</v>
      </c>
      <c r="AT655" s="226" t="s">
        <v>134</v>
      </c>
      <c r="AU655" s="226" t="s">
        <v>140</v>
      </c>
      <c r="AY655" s="18" t="s">
        <v>132</v>
      </c>
      <c r="BE655" s="227">
        <f>IF(N655="základní",J655,0)</f>
        <v>0</v>
      </c>
      <c r="BF655" s="227">
        <f>IF(N655="snížená",J655,0)</f>
        <v>0</v>
      </c>
      <c r="BG655" s="227">
        <f>IF(N655="zákl. přenesená",J655,0)</f>
        <v>0</v>
      </c>
      <c r="BH655" s="227">
        <f>IF(N655="sníž. přenesená",J655,0)</f>
        <v>0</v>
      </c>
      <c r="BI655" s="227">
        <f>IF(N655="nulová",J655,0)</f>
        <v>0</v>
      </c>
      <c r="BJ655" s="18" t="s">
        <v>140</v>
      </c>
      <c r="BK655" s="227">
        <f>ROUND(I655*H655,2)</f>
        <v>0</v>
      </c>
      <c r="BL655" s="18" t="s">
        <v>510</v>
      </c>
      <c r="BM655" s="226" t="s">
        <v>1060</v>
      </c>
    </row>
    <row r="656" s="12" customFormat="1" ht="25.92" customHeight="1">
      <c r="A656" s="12"/>
      <c r="B656" s="199"/>
      <c r="C656" s="200"/>
      <c r="D656" s="201" t="s">
        <v>75</v>
      </c>
      <c r="E656" s="202" t="s">
        <v>1061</v>
      </c>
      <c r="F656" s="202" t="s">
        <v>1062</v>
      </c>
      <c r="G656" s="200"/>
      <c r="H656" s="200"/>
      <c r="I656" s="203"/>
      <c r="J656" s="204">
        <f>BK656</f>
        <v>0</v>
      </c>
      <c r="K656" s="200"/>
      <c r="L656" s="205"/>
      <c r="M656" s="206"/>
      <c r="N656" s="207"/>
      <c r="O656" s="207"/>
      <c r="P656" s="208">
        <f>P657+P659+P672</f>
        <v>0</v>
      </c>
      <c r="Q656" s="207"/>
      <c r="R656" s="208">
        <f>R657+R659+R672</f>
        <v>0</v>
      </c>
      <c r="S656" s="207"/>
      <c r="T656" s="209">
        <f>T657+T659+T672</f>
        <v>0</v>
      </c>
      <c r="U656" s="12"/>
      <c r="V656" s="12"/>
      <c r="W656" s="12"/>
      <c r="X656" s="12"/>
      <c r="Y656" s="12"/>
      <c r="Z656" s="12"/>
      <c r="AA656" s="12"/>
      <c r="AB656" s="12"/>
      <c r="AC656" s="12"/>
      <c r="AD656" s="12"/>
      <c r="AE656" s="12"/>
      <c r="AR656" s="210" t="s">
        <v>163</v>
      </c>
      <c r="AT656" s="211" t="s">
        <v>75</v>
      </c>
      <c r="AU656" s="211" t="s">
        <v>76</v>
      </c>
      <c r="AY656" s="210" t="s">
        <v>132</v>
      </c>
      <c r="BK656" s="212">
        <f>BK657+BK659+BK672</f>
        <v>0</v>
      </c>
    </row>
    <row r="657" s="12" customFormat="1" ht="22.8" customHeight="1">
      <c r="A657" s="12"/>
      <c r="B657" s="199"/>
      <c r="C657" s="200"/>
      <c r="D657" s="201" t="s">
        <v>75</v>
      </c>
      <c r="E657" s="213" t="s">
        <v>1063</v>
      </c>
      <c r="F657" s="213" t="s">
        <v>1064</v>
      </c>
      <c r="G657" s="200"/>
      <c r="H657" s="200"/>
      <c r="I657" s="203"/>
      <c r="J657" s="214">
        <f>BK657</f>
        <v>0</v>
      </c>
      <c r="K657" s="200"/>
      <c r="L657" s="205"/>
      <c r="M657" s="206"/>
      <c r="N657" s="207"/>
      <c r="O657" s="207"/>
      <c r="P657" s="208">
        <f>P658</f>
        <v>0</v>
      </c>
      <c r="Q657" s="207"/>
      <c r="R657" s="208">
        <f>R658</f>
        <v>0</v>
      </c>
      <c r="S657" s="207"/>
      <c r="T657" s="209">
        <f>T658</f>
        <v>0</v>
      </c>
      <c r="U657" s="12"/>
      <c r="V657" s="12"/>
      <c r="W657" s="12"/>
      <c r="X657" s="12"/>
      <c r="Y657" s="12"/>
      <c r="Z657" s="12"/>
      <c r="AA657" s="12"/>
      <c r="AB657" s="12"/>
      <c r="AC657" s="12"/>
      <c r="AD657" s="12"/>
      <c r="AE657" s="12"/>
      <c r="AR657" s="210" t="s">
        <v>163</v>
      </c>
      <c r="AT657" s="211" t="s">
        <v>75</v>
      </c>
      <c r="AU657" s="211" t="s">
        <v>84</v>
      </c>
      <c r="AY657" s="210" t="s">
        <v>132</v>
      </c>
      <c r="BK657" s="212">
        <f>BK658</f>
        <v>0</v>
      </c>
    </row>
    <row r="658" s="2" customFormat="1" ht="16.5" customHeight="1">
      <c r="A658" s="39"/>
      <c r="B658" s="40"/>
      <c r="C658" s="215" t="s">
        <v>1065</v>
      </c>
      <c r="D658" s="215" t="s">
        <v>134</v>
      </c>
      <c r="E658" s="216" t="s">
        <v>1066</v>
      </c>
      <c r="F658" s="217" t="s">
        <v>1067</v>
      </c>
      <c r="G658" s="218" t="s">
        <v>1068</v>
      </c>
      <c r="H658" s="219">
        <v>1</v>
      </c>
      <c r="I658" s="220"/>
      <c r="J658" s="221">
        <f>ROUND(I658*H658,2)</f>
        <v>0</v>
      </c>
      <c r="K658" s="217" t="s">
        <v>138</v>
      </c>
      <c r="L658" s="45"/>
      <c r="M658" s="222" t="s">
        <v>1</v>
      </c>
      <c r="N658" s="223" t="s">
        <v>42</v>
      </c>
      <c r="O658" s="92"/>
      <c r="P658" s="224">
        <f>O658*H658</f>
        <v>0</v>
      </c>
      <c r="Q658" s="224">
        <v>0</v>
      </c>
      <c r="R658" s="224">
        <f>Q658*H658</f>
        <v>0</v>
      </c>
      <c r="S658" s="224">
        <v>0</v>
      </c>
      <c r="T658" s="225">
        <f>S658*H658</f>
        <v>0</v>
      </c>
      <c r="U658" s="39"/>
      <c r="V658" s="39"/>
      <c r="W658" s="39"/>
      <c r="X658" s="39"/>
      <c r="Y658" s="39"/>
      <c r="Z658" s="39"/>
      <c r="AA658" s="39"/>
      <c r="AB658" s="39"/>
      <c r="AC658" s="39"/>
      <c r="AD658" s="39"/>
      <c r="AE658" s="39"/>
      <c r="AR658" s="226" t="s">
        <v>1069</v>
      </c>
      <c r="AT658" s="226" t="s">
        <v>134</v>
      </c>
      <c r="AU658" s="226" t="s">
        <v>140</v>
      </c>
      <c r="AY658" s="18" t="s">
        <v>132</v>
      </c>
      <c r="BE658" s="227">
        <f>IF(N658="základní",J658,0)</f>
        <v>0</v>
      </c>
      <c r="BF658" s="227">
        <f>IF(N658="snížená",J658,0)</f>
        <v>0</v>
      </c>
      <c r="BG658" s="227">
        <f>IF(N658="zákl. přenesená",J658,0)</f>
        <v>0</v>
      </c>
      <c r="BH658" s="227">
        <f>IF(N658="sníž. přenesená",J658,0)</f>
        <v>0</v>
      </c>
      <c r="BI658" s="227">
        <f>IF(N658="nulová",J658,0)</f>
        <v>0</v>
      </c>
      <c r="BJ658" s="18" t="s">
        <v>140</v>
      </c>
      <c r="BK658" s="227">
        <f>ROUND(I658*H658,2)</f>
        <v>0</v>
      </c>
      <c r="BL658" s="18" t="s">
        <v>1069</v>
      </c>
      <c r="BM658" s="226" t="s">
        <v>1070</v>
      </c>
    </row>
    <row r="659" s="12" customFormat="1" ht="22.8" customHeight="1">
      <c r="A659" s="12"/>
      <c r="B659" s="199"/>
      <c r="C659" s="200"/>
      <c r="D659" s="201" t="s">
        <v>75</v>
      </c>
      <c r="E659" s="213" t="s">
        <v>1071</v>
      </c>
      <c r="F659" s="213" t="s">
        <v>1072</v>
      </c>
      <c r="G659" s="200"/>
      <c r="H659" s="200"/>
      <c r="I659" s="203"/>
      <c r="J659" s="214">
        <f>BK659</f>
        <v>0</v>
      </c>
      <c r="K659" s="200"/>
      <c r="L659" s="205"/>
      <c r="M659" s="206"/>
      <c r="N659" s="207"/>
      <c r="O659" s="207"/>
      <c r="P659" s="208">
        <f>SUM(P660:P671)</f>
        <v>0</v>
      </c>
      <c r="Q659" s="207"/>
      <c r="R659" s="208">
        <f>SUM(R660:R671)</f>
        <v>0</v>
      </c>
      <c r="S659" s="207"/>
      <c r="T659" s="209">
        <f>SUM(T660:T671)</f>
        <v>0</v>
      </c>
      <c r="U659" s="12"/>
      <c r="V659" s="12"/>
      <c r="W659" s="12"/>
      <c r="X659" s="12"/>
      <c r="Y659" s="12"/>
      <c r="Z659" s="12"/>
      <c r="AA659" s="12"/>
      <c r="AB659" s="12"/>
      <c r="AC659" s="12"/>
      <c r="AD659" s="12"/>
      <c r="AE659" s="12"/>
      <c r="AR659" s="210" t="s">
        <v>163</v>
      </c>
      <c r="AT659" s="211" t="s">
        <v>75</v>
      </c>
      <c r="AU659" s="211" t="s">
        <v>84</v>
      </c>
      <c r="AY659" s="210" t="s">
        <v>132</v>
      </c>
      <c r="BK659" s="212">
        <f>SUM(BK660:BK671)</f>
        <v>0</v>
      </c>
    </row>
    <row r="660" s="2" customFormat="1" ht="16.5" customHeight="1">
      <c r="A660" s="39"/>
      <c r="B660" s="40"/>
      <c r="C660" s="215" t="s">
        <v>1073</v>
      </c>
      <c r="D660" s="215" t="s">
        <v>134</v>
      </c>
      <c r="E660" s="216" t="s">
        <v>1074</v>
      </c>
      <c r="F660" s="217" t="s">
        <v>1072</v>
      </c>
      <c r="G660" s="218" t="s">
        <v>1068</v>
      </c>
      <c r="H660" s="219">
        <v>1</v>
      </c>
      <c r="I660" s="220"/>
      <c r="J660" s="221">
        <f>ROUND(I660*H660,2)</f>
        <v>0</v>
      </c>
      <c r="K660" s="217" t="s">
        <v>138</v>
      </c>
      <c r="L660" s="45"/>
      <c r="M660" s="222" t="s">
        <v>1</v>
      </c>
      <c r="N660" s="223" t="s">
        <v>42</v>
      </c>
      <c r="O660" s="92"/>
      <c r="P660" s="224">
        <f>O660*H660</f>
        <v>0</v>
      </c>
      <c r="Q660" s="224">
        <v>0</v>
      </c>
      <c r="R660" s="224">
        <f>Q660*H660</f>
        <v>0</v>
      </c>
      <c r="S660" s="224">
        <v>0</v>
      </c>
      <c r="T660" s="225">
        <f>S660*H660</f>
        <v>0</v>
      </c>
      <c r="U660" s="39"/>
      <c r="V660" s="39"/>
      <c r="W660" s="39"/>
      <c r="X660" s="39"/>
      <c r="Y660" s="39"/>
      <c r="Z660" s="39"/>
      <c r="AA660" s="39"/>
      <c r="AB660" s="39"/>
      <c r="AC660" s="39"/>
      <c r="AD660" s="39"/>
      <c r="AE660" s="39"/>
      <c r="AR660" s="226" t="s">
        <v>1069</v>
      </c>
      <c r="AT660" s="226" t="s">
        <v>134</v>
      </c>
      <c r="AU660" s="226" t="s">
        <v>140</v>
      </c>
      <c r="AY660" s="18" t="s">
        <v>132</v>
      </c>
      <c r="BE660" s="227">
        <f>IF(N660="základní",J660,0)</f>
        <v>0</v>
      </c>
      <c r="BF660" s="227">
        <f>IF(N660="snížená",J660,0)</f>
        <v>0</v>
      </c>
      <c r="BG660" s="227">
        <f>IF(N660="zákl. přenesená",J660,0)</f>
        <v>0</v>
      </c>
      <c r="BH660" s="227">
        <f>IF(N660="sníž. přenesená",J660,0)</f>
        <v>0</v>
      </c>
      <c r="BI660" s="227">
        <f>IF(N660="nulová",J660,0)</f>
        <v>0</v>
      </c>
      <c r="BJ660" s="18" t="s">
        <v>140</v>
      </c>
      <c r="BK660" s="227">
        <f>ROUND(I660*H660,2)</f>
        <v>0</v>
      </c>
      <c r="BL660" s="18" t="s">
        <v>1069</v>
      </c>
      <c r="BM660" s="226" t="s">
        <v>1075</v>
      </c>
    </row>
    <row r="661" s="13" customFormat="1">
      <c r="A661" s="13"/>
      <c r="B661" s="228"/>
      <c r="C661" s="229"/>
      <c r="D661" s="230" t="s">
        <v>142</v>
      </c>
      <c r="E661" s="231" t="s">
        <v>1</v>
      </c>
      <c r="F661" s="232" t="s">
        <v>1076</v>
      </c>
      <c r="G661" s="229"/>
      <c r="H661" s="231" t="s">
        <v>1</v>
      </c>
      <c r="I661" s="233"/>
      <c r="J661" s="229"/>
      <c r="K661" s="229"/>
      <c r="L661" s="234"/>
      <c r="M661" s="235"/>
      <c r="N661" s="236"/>
      <c r="O661" s="236"/>
      <c r="P661" s="236"/>
      <c r="Q661" s="236"/>
      <c r="R661" s="236"/>
      <c r="S661" s="236"/>
      <c r="T661" s="237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38" t="s">
        <v>142</v>
      </c>
      <c r="AU661" s="238" t="s">
        <v>140</v>
      </c>
      <c r="AV661" s="13" t="s">
        <v>84</v>
      </c>
      <c r="AW661" s="13" t="s">
        <v>32</v>
      </c>
      <c r="AX661" s="13" t="s">
        <v>76</v>
      </c>
      <c r="AY661" s="238" t="s">
        <v>132</v>
      </c>
    </row>
    <row r="662" s="13" customFormat="1">
      <c r="A662" s="13"/>
      <c r="B662" s="228"/>
      <c r="C662" s="229"/>
      <c r="D662" s="230" t="s">
        <v>142</v>
      </c>
      <c r="E662" s="231" t="s">
        <v>1</v>
      </c>
      <c r="F662" s="232" t="s">
        <v>1077</v>
      </c>
      <c r="G662" s="229"/>
      <c r="H662" s="231" t="s">
        <v>1</v>
      </c>
      <c r="I662" s="233"/>
      <c r="J662" s="229"/>
      <c r="K662" s="229"/>
      <c r="L662" s="234"/>
      <c r="M662" s="235"/>
      <c r="N662" s="236"/>
      <c r="O662" s="236"/>
      <c r="P662" s="236"/>
      <c r="Q662" s="236"/>
      <c r="R662" s="236"/>
      <c r="S662" s="236"/>
      <c r="T662" s="237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38" t="s">
        <v>142</v>
      </c>
      <c r="AU662" s="238" t="s">
        <v>140</v>
      </c>
      <c r="AV662" s="13" t="s">
        <v>84</v>
      </c>
      <c r="AW662" s="13" t="s">
        <v>32</v>
      </c>
      <c r="AX662" s="13" t="s">
        <v>76</v>
      </c>
      <c r="AY662" s="238" t="s">
        <v>132</v>
      </c>
    </row>
    <row r="663" s="13" customFormat="1">
      <c r="A663" s="13"/>
      <c r="B663" s="228"/>
      <c r="C663" s="229"/>
      <c r="D663" s="230" t="s">
        <v>142</v>
      </c>
      <c r="E663" s="231" t="s">
        <v>1</v>
      </c>
      <c r="F663" s="232" t="s">
        <v>1078</v>
      </c>
      <c r="G663" s="229"/>
      <c r="H663" s="231" t="s">
        <v>1</v>
      </c>
      <c r="I663" s="233"/>
      <c r="J663" s="229"/>
      <c r="K663" s="229"/>
      <c r="L663" s="234"/>
      <c r="M663" s="235"/>
      <c r="N663" s="236"/>
      <c r="O663" s="236"/>
      <c r="P663" s="236"/>
      <c r="Q663" s="236"/>
      <c r="R663" s="236"/>
      <c r="S663" s="236"/>
      <c r="T663" s="237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38" t="s">
        <v>142</v>
      </c>
      <c r="AU663" s="238" t="s">
        <v>140</v>
      </c>
      <c r="AV663" s="13" t="s">
        <v>84</v>
      </c>
      <c r="AW663" s="13" t="s">
        <v>32</v>
      </c>
      <c r="AX663" s="13" t="s">
        <v>76</v>
      </c>
      <c r="AY663" s="238" t="s">
        <v>132</v>
      </c>
    </row>
    <row r="664" s="13" customFormat="1">
      <c r="A664" s="13"/>
      <c r="B664" s="228"/>
      <c r="C664" s="229"/>
      <c r="D664" s="230" t="s">
        <v>142</v>
      </c>
      <c r="E664" s="231" t="s">
        <v>1</v>
      </c>
      <c r="F664" s="232" t="s">
        <v>1079</v>
      </c>
      <c r="G664" s="229"/>
      <c r="H664" s="231" t="s">
        <v>1</v>
      </c>
      <c r="I664" s="233"/>
      <c r="J664" s="229"/>
      <c r="K664" s="229"/>
      <c r="L664" s="234"/>
      <c r="M664" s="235"/>
      <c r="N664" s="236"/>
      <c r="O664" s="236"/>
      <c r="P664" s="236"/>
      <c r="Q664" s="236"/>
      <c r="R664" s="236"/>
      <c r="S664" s="236"/>
      <c r="T664" s="237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38" t="s">
        <v>142</v>
      </c>
      <c r="AU664" s="238" t="s">
        <v>140</v>
      </c>
      <c r="AV664" s="13" t="s">
        <v>84</v>
      </c>
      <c r="AW664" s="13" t="s">
        <v>32</v>
      </c>
      <c r="AX664" s="13" t="s">
        <v>76</v>
      </c>
      <c r="AY664" s="238" t="s">
        <v>132</v>
      </c>
    </row>
    <row r="665" s="13" customFormat="1">
      <c r="A665" s="13"/>
      <c r="B665" s="228"/>
      <c r="C665" s="229"/>
      <c r="D665" s="230" t="s">
        <v>142</v>
      </c>
      <c r="E665" s="231" t="s">
        <v>1</v>
      </c>
      <c r="F665" s="232" t="s">
        <v>1080</v>
      </c>
      <c r="G665" s="229"/>
      <c r="H665" s="231" t="s">
        <v>1</v>
      </c>
      <c r="I665" s="233"/>
      <c r="J665" s="229"/>
      <c r="K665" s="229"/>
      <c r="L665" s="234"/>
      <c r="M665" s="235"/>
      <c r="N665" s="236"/>
      <c r="O665" s="236"/>
      <c r="P665" s="236"/>
      <c r="Q665" s="236"/>
      <c r="R665" s="236"/>
      <c r="S665" s="236"/>
      <c r="T665" s="237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38" t="s">
        <v>142</v>
      </c>
      <c r="AU665" s="238" t="s">
        <v>140</v>
      </c>
      <c r="AV665" s="13" t="s">
        <v>84</v>
      </c>
      <c r="AW665" s="13" t="s">
        <v>32</v>
      </c>
      <c r="AX665" s="13" t="s">
        <v>76</v>
      </c>
      <c r="AY665" s="238" t="s">
        <v>132</v>
      </c>
    </row>
    <row r="666" s="13" customFormat="1">
      <c r="A666" s="13"/>
      <c r="B666" s="228"/>
      <c r="C666" s="229"/>
      <c r="D666" s="230" t="s">
        <v>142</v>
      </c>
      <c r="E666" s="231" t="s">
        <v>1</v>
      </c>
      <c r="F666" s="232" t="s">
        <v>1081</v>
      </c>
      <c r="G666" s="229"/>
      <c r="H666" s="231" t="s">
        <v>1</v>
      </c>
      <c r="I666" s="233"/>
      <c r="J666" s="229"/>
      <c r="K666" s="229"/>
      <c r="L666" s="234"/>
      <c r="M666" s="235"/>
      <c r="N666" s="236"/>
      <c r="O666" s="236"/>
      <c r="P666" s="236"/>
      <c r="Q666" s="236"/>
      <c r="R666" s="236"/>
      <c r="S666" s="236"/>
      <c r="T666" s="237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238" t="s">
        <v>142</v>
      </c>
      <c r="AU666" s="238" t="s">
        <v>140</v>
      </c>
      <c r="AV666" s="13" t="s">
        <v>84</v>
      </c>
      <c r="AW666" s="13" t="s">
        <v>32</v>
      </c>
      <c r="AX666" s="13" t="s">
        <v>76</v>
      </c>
      <c r="AY666" s="238" t="s">
        <v>132</v>
      </c>
    </row>
    <row r="667" s="14" customFormat="1">
      <c r="A667" s="14"/>
      <c r="B667" s="239"/>
      <c r="C667" s="240"/>
      <c r="D667" s="230" t="s">
        <v>142</v>
      </c>
      <c r="E667" s="241" t="s">
        <v>1</v>
      </c>
      <c r="F667" s="242" t="s">
        <v>84</v>
      </c>
      <c r="G667" s="240"/>
      <c r="H667" s="243">
        <v>1</v>
      </c>
      <c r="I667" s="244"/>
      <c r="J667" s="240"/>
      <c r="K667" s="240"/>
      <c r="L667" s="245"/>
      <c r="M667" s="246"/>
      <c r="N667" s="247"/>
      <c r="O667" s="247"/>
      <c r="P667" s="247"/>
      <c r="Q667" s="247"/>
      <c r="R667" s="247"/>
      <c r="S667" s="247"/>
      <c r="T667" s="248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49" t="s">
        <v>142</v>
      </c>
      <c r="AU667" s="249" t="s">
        <v>140</v>
      </c>
      <c r="AV667" s="14" t="s">
        <v>140</v>
      </c>
      <c r="AW667" s="14" t="s">
        <v>32</v>
      </c>
      <c r="AX667" s="14" t="s">
        <v>76</v>
      </c>
      <c r="AY667" s="249" t="s">
        <v>132</v>
      </c>
    </row>
    <row r="668" s="15" customFormat="1">
      <c r="A668" s="15"/>
      <c r="B668" s="250"/>
      <c r="C668" s="251"/>
      <c r="D668" s="230" t="s">
        <v>142</v>
      </c>
      <c r="E668" s="252" t="s">
        <v>1</v>
      </c>
      <c r="F668" s="253" t="s">
        <v>145</v>
      </c>
      <c r="G668" s="251"/>
      <c r="H668" s="254">
        <v>1</v>
      </c>
      <c r="I668" s="255"/>
      <c r="J668" s="251"/>
      <c r="K668" s="251"/>
      <c r="L668" s="256"/>
      <c r="M668" s="257"/>
      <c r="N668" s="258"/>
      <c r="O668" s="258"/>
      <c r="P668" s="258"/>
      <c r="Q668" s="258"/>
      <c r="R668" s="258"/>
      <c r="S668" s="258"/>
      <c r="T668" s="259"/>
      <c r="U668" s="15"/>
      <c r="V668" s="15"/>
      <c r="W668" s="15"/>
      <c r="X668" s="15"/>
      <c r="Y668" s="15"/>
      <c r="Z668" s="15"/>
      <c r="AA668" s="15"/>
      <c r="AB668" s="15"/>
      <c r="AC668" s="15"/>
      <c r="AD668" s="15"/>
      <c r="AE668" s="15"/>
      <c r="AT668" s="260" t="s">
        <v>142</v>
      </c>
      <c r="AU668" s="260" t="s">
        <v>140</v>
      </c>
      <c r="AV668" s="15" t="s">
        <v>139</v>
      </c>
      <c r="AW668" s="15" t="s">
        <v>32</v>
      </c>
      <c r="AX668" s="15" t="s">
        <v>84</v>
      </c>
      <c r="AY668" s="260" t="s">
        <v>132</v>
      </c>
    </row>
    <row r="669" s="2" customFormat="1" ht="16.5" customHeight="1">
      <c r="A669" s="39"/>
      <c r="B669" s="40"/>
      <c r="C669" s="215" t="s">
        <v>1082</v>
      </c>
      <c r="D669" s="215" t="s">
        <v>134</v>
      </c>
      <c r="E669" s="216" t="s">
        <v>1083</v>
      </c>
      <c r="F669" s="217" t="s">
        <v>1084</v>
      </c>
      <c r="G669" s="218" t="s">
        <v>1068</v>
      </c>
      <c r="H669" s="219">
        <v>1</v>
      </c>
      <c r="I669" s="220"/>
      <c r="J669" s="221">
        <f>ROUND(I669*H669,2)</f>
        <v>0</v>
      </c>
      <c r="K669" s="217" t="s">
        <v>138</v>
      </c>
      <c r="L669" s="45"/>
      <c r="M669" s="222" t="s">
        <v>1</v>
      </c>
      <c r="N669" s="223" t="s">
        <v>42</v>
      </c>
      <c r="O669" s="92"/>
      <c r="P669" s="224">
        <f>O669*H669</f>
        <v>0</v>
      </c>
      <c r="Q669" s="224">
        <v>0</v>
      </c>
      <c r="R669" s="224">
        <f>Q669*H669</f>
        <v>0</v>
      </c>
      <c r="S669" s="224">
        <v>0</v>
      </c>
      <c r="T669" s="225">
        <f>S669*H669</f>
        <v>0</v>
      </c>
      <c r="U669" s="39"/>
      <c r="V669" s="39"/>
      <c r="W669" s="39"/>
      <c r="X669" s="39"/>
      <c r="Y669" s="39"/>
      <c r="Z669" s="39"/>
      <c r="AA669" s="39"/>
      <c r="AB669" s="39"/>
      <c r="AC669" s="39"/>
      <c r="AD669" s="39"/>
      <c r="AE669" s="39"/>
      <c r="AR669" s="226" t="s">
        <v>1069</v>
      </c>
      <c r="AT669" s="226" t="s">
        <v>134</v>
      </c>
      <c r="AU669" s="226" t="s">
        <v>140</v>
      </c>
      <c r="AY669" s="18" t="s">
        <v>132</v>
      </c>
      <c r="BE669" s="227">
        <f>IF(N669="základní",J669,0)</f>
        <v>0</v>
      </c>
      <c r="BF669" s="227">
        <f>IF(N669="snížená",J669,0)</f>
        <v>0</v>
      </c>
      <c r="BG669" s="227">
        <f>IF(N669="zákl. přenesená",J669,0)</f>
        <v>0</v>
      </c>
      <c r="BH669" s="227">
        <f>IF(N669="sníž. přenesená",J669,0)</f>
        <v>0</v>
      </c>
      <c r="BI669" s="227">
        <f>IF(N669="nulová",J669,0)</f>
        <v>0</v>
      </c>
      <c r="BJ669" s="18" t="s">
        <v>140</v>
      </c>
      <c r="BK669" s="227">
        <f>ROUND(I669*H669,2)</f>
        <v>0</v>
      </c>
      <c r="BL669" s="18" t="s">
        <v>1069</v>
      </c>
      <c r="BM669" s="226" t="s">
        <v>1085</v>
      </c>
    </row>
    <row r="670" s="2" customFormat="1" ht="24.15" customHeight="1">
      <c r="A670" s="39"/>
      <c r="B670" s="40"/>
      <c r="C670" s="215" t="s">
        <v>1086</v>
      </c>
      <c r="D670" s="215" t="s">
        <v>134</v>
      </c>
      <c r="E670" s="216" t="s">
        <v>1087</v>
      </c>
      <c r="F670" s="217" t="s">
        <v>1088</v>
      </c>
      <c r="G670" s="218" t="s">
        <v>1068</v>
      </c>
      <c r="H670" s="219">
        <v>1</v>
      </c>
      <c r="I670" s="220"/>
      <c r="J670" s="221">
        <f>ROUND(I670*H670,2)</f>
        <v>0</v>
      </c>
      <c r="K670" s="217" t="s">
        <v>138</v>
      </c>
      <c r="L670" s="45"/>
      <c r="M670" s="222" t="s">
        <v>1</v>
      </c>
      <c r="N670" s="223" t="s">
        <v>42</v>
      </c>
      <c r="O670" s="92"/>
      <c r="P670" s="224">
        <f>O670*H670</f>
        <v>0</v>
      </c>
      <c r="Q670" s="224">
        <v>0</v>
      </c>
      <c r="R670" s="224">
        <f>Q670*H670</f>
        <v>0</v>
      </c>
      <c r="S670" s="224">
        <v>0</v>
      </c>
      <c r="T670" s="225">
        <f>S670*H670</f>
        <v>0</v>
      </c>
      <c r="U670" s="39"/>
      <c r="V670" s="39"/>
      <c r="W670" s="39"/>
      <c r="X670" s="39"/>
      <c r="Y670" s="39"/>
      <c r="Z670" s="39"/>
      <c r="AA670" s="39"/>
      <c r="AB670" s="39"/>
      <c r="AC670" s="39"/>
      <c r="AD670" s="39"/>
      <c r="AE670" s="39"/>
      <c r="AR670" s="226" t="s">
        <v>1069</v>
      </c>
      <c r="AT670" s="226" t="s">
        <v>134</v>
      </c>
      <c r="AU670" s="226" t="s">
        <v>140</v>
      </c>
      <c r="AY670" s="18" t="s">
        <v>132</v>
      </c>
      <c r="BE670" s="227">
        <f>IF(N670="základní",J670,0)</f>
        <v>0</v>
      </c>
      <c r="BF670" s="227">
        <f>IF(N670="snížená",J670,0)</f>
        <v>0</v>
      </c>
      <c r="BG670" s="227">
        <f>IF(N670="zákl. přenesená",J670,0)</f>
        <v>0</v>
      </c>
      <c r="BH670" s="227">
        <f>IF(N670="sníž. přenesená",J670,0)</f>
        <v>0</v>
      </c>
      <c r="BI670" s="227">
        <f>IF(N670="nulová",J670,0)</f>
        <v>0</v>
      </c>
      <c r="BJ670" s="18" t="s">
        <v>140</v>
      </c>
      <c r="BK670" s="227">
        <f>ROUND(I670*H670,2)</f>
        <v>0</v>
      </c>
      <c r="BL670" s="18" t="s">
        <v>1069</v>
      </c>
      <c r="BM670" s="226" t="s">
        <v>1089</v>
      </c>
    </row>
    <row r="671" s="2" customFormat="1" ht="16.5" customHeight="1">
      <c r="A671" s="39"/>
      <c r="B671" s="40"/>
      <c r="C671" s="215" t="s">
        <v>1090</v>
      </c>
      <c r="D671" s="215" t="s">
        <v>134</v>
      </c>
      <c r="E671" s="216" t="s">
        <v>1091</v>
      </c>
      <c r="F671" s="217" t="s">
        <v>1092</v>
      </c>
      <c r="G671" s="218" t="s">
        <v>1068</v>
      </c>
      <c r="H671" s="219">
        <v>1</v>
      </c>
      <c r="I671" s="220"/>
      <c r="J671" s="221">
        <f>ROUND(I671*H671,2)</f>
        <v>0</v>
      </c>
      <c r="K671" s="217" t="s">
        <v>138</v>
      </c>
      <c r="L671" s="45"/>
      <c r="M671" s="222" t="s">
        <v>1</v>
      </c>
      <c r="N671" s="223" t="s">
        <v>42</v>
      </c>
      <c r="O671" s="92"/>
      <c r="P671" s="224">
        <f>O671*H671</f>
        <v>0</v>
      </c>
      <c r="Q671" s="224">
        <v>0</v>
      </c>
      <c r="R671" s="224">
        <f>Q671*H671</f>
        <v>0</v>
      </c>
      <c r="S671" s="224">
        <v>0</v>
      </c>
      <c r="T671" s="225">
        <f>S671*H671</f>
        <v>0</v>
      </c>
      <c r="U671" s="39"/>
      <c r="V671" s="39"/>
      <c r="W671" s="39"/>
      <c r="X671" s="39"/>
      <c r="Y671" s="39"/>
      <c r="Z671" s="39"/>
      <c r="AA671" s="39"/>
      <c r="AB671" s="39"/>
      <c r="AC671" s="39"/>
      <c r="AD671" s="39"/>
      <c r="AE671" s="39"/>
      <c r="AR671" s="226" t="s">
        <v>1069</v>
      </c>
      <c r="AT671" s="226" t="s">
        <v>134</v>
      </c>
      <c r="AU671" s="226" t="s">
        <v>140</v>
      </c>
      <c r="AY671" s="18" t="s">
        <v>132</v>
      </c>
      <c r="BE671" s="227">
        <f>IF(N671="základní",J671,0)</f>
        <v>0</v>
      </c>
      <c r="BF671" s="227">
        <f>IF(N671="snížená",J671,0)</f>
        <v>0</v>
      </c>
      <c r="BG671" s="227">
        <f>IF(N671="zákl. přenesená",J671,0)</f>
        <v>0</v>
      </c>
      <c r="BH671" s="227">
        <f>IF(N671="sníž. přenesená",J671,0)</f>
        <v>0</v>
      </c>
      <c r="BI671" s="227">
        <f>IF(N671="nulová",J671,0)</f>
        <v>0</v>
      </c>
      <c r="BJ671" s="18" t="s">
        <v>140</v>
      </c>
      <c r="BK671" s="227">
        <f>ROUND(I671*H671,2)</f>
        <v>0</v>
      </c>
      <c r="BL671" s="18" t="s">
        <v>1069</v>
      </c>
      <c r="BM671" s="226" t="s">
        <v>1093</v>
      </c>
    </row>
    <row r="672" s="12" customFormat="1" ht="22.8" customHeight="1">
      <c r="A672" s="12"/>
      <c r="B672" s="199"/>
      <c r="C672" s="200"/>
      <c r="D672" s="201" t="s">
        <v>75</v>
      </c>
      <c r="E672" s="213" t="s">
        <v>1094</v>
      </c>
      <c r="F672" s="213" t="s">
        <v>1095</v>
      </c>
      <c r="G672" s="200"/>
      <c r="H672" s="200"/>
      <c r="I672" s="203"/>
      <c r="J672" s="214">
        <f>BK672</f>
        <v>0</v>
      </c>
      <c r="K672" s="200"/>
      <c r="L672" s="205"/>
      <c r="M672" s="206"/>
      <c r="N672" s="207"/>
      <c r="O672" s="207"/>
      <c r="P672" s="208">
        <f>SUM(P673:P679)</f>
        <v>0</v>
      </c>
      <c r="Q672" s="207"/>
      <c r="R672" s="208">
        <f>SUM(R673:R679)</f>
        <v>0</v>
      </c>
      <c r="S672" s="207"/>
      <c r="T672" s="209">
        <f>SUM(T673:T679)</f>
        <v>0</v>
      </c>
      <c r="U672" s="12"/>
      <c r="V672" s="12"/>
      <c r="W672" s="12"/>
      <c r="X672" s="12"/>
      <c r="Y672" s="12"/>
      <c r="Z672" s="12"/>
      <c r="AA672" s="12"/>
      <c r="AB672" s="12"/>
      <c r="AC672" s="12"/>
      <c r="AD672" s="12"/>
      <c r="AE672" s="12"/>
      <c r="AR672" s="210" t="s">
        <v>163</v>
      </c>
      <c r="AT672" s="211" t="s">
        <v>75</v>
      </c>
      <c r="AU672" s="211" t="s">
        <v>84</v>
      </c>
      <c r="AY672" s="210" t="s">
        <v>132</v>
      </c>
      <c r="BK672" s="212">
        <f>SUM(BK673:BK679)</f>
        <v>0</v>
      </c>
    </row>
    <row r="673" s="2" customFormat="1" ht="16.5" customHeight="1">
      <c r="A673" s="39"/>
      <c r="B673" s="40"/>
      <c r="C673" s="215" t="s">
        <v>1096</v>
      </c>
      <c r="D673" s="215" t="s">
        <v>134</v>
      </c>
      <c r="E673" s="216" t="s">
        <v>1097</v>
      </c>
      <c r="F673" s="217" t="s">
        <v>1098</v>
      </c>
      <c r="G673" s="218" t="s">
        <v>1068</v>
      </c>
      <c r="H673" s="219">
        <v>1</v>
      </c>
      <c r="I673" s="220"/>
      <c r="J673" s="221">
        <f>ROUND(I673*H673,2)</f>
        <v>0</v>
      </c>
      <c r="K673" s="217" t="s">
        <v>138</v>
      </c>
      <c r="L673" s="45"/>
      <c r="M673" s="222" t="s">
        <v>1</v>
      </c>
      <c r="N673" s="223" t="s">
        <v>42</v>
      </c>
      <c r="O673" s="92"/>
      <c r="P673" s="224">
        <f>O673*H673</f>
        <v>0</v>
      </c>
      <c r="Q673" s="224">
        <v>0</v>
      </c>
      <c r="R673" s="224">
        <f>Q673*H673</f>
        <v>0</v>
      </c>
      <c r="S673" s="224">
        <v>0</v>
      </c>
      <c r="T673" s="225">
        <f>S673*H673</f>
        <v>0</v>
      </c>
      <c r="U673" s="39"/>
      <c r="V673" s="39"/>
      <c r="W673" s="39"/>
      <c r="X673" s="39"/>
      <c r="Y673" s="39"/>
      <c r="Z673" s="39"/>
      <c r="AA673" s="39"/>
      <c r="AB673" s="39"/>
      <c r="AC673" s="39"/>
      <c r="AD673" s="39"/>
      <c r="AE673" s="39"/>
      <c r="AR673" s="226" t="s">
        <v>1069</v>
      </c>
      <c r="AT673" s="226" t="s">
        <v>134</v>
      </c>
      <c r="AU673" s="226" t="s">
        <v>140</v>
      </c>
      <c r="AY673" s="18" t="s">
        <v>132</v>
      </c>
      <c r="BE673" s="227">
        <f>IF(N673="základní",J673,0)</f>
        <v>0</v>
      </c>
      <c r="BF673" s="227">
        <f>IF(N673="snížená",J673,0)</f>
        <v>0</v>
      </c>
      <c r="BG673" s="227">
        <f>IF(N673="zákl. přenesená",J673,0)</f>
        <v>0</v>
      </c>
      <c r="BH673" s="227">
        <f>IF(N673="sníž. přenesená",J673,0)</f>
        <v>0</v>
      </c>
      <c r="BI673" s="227">
        <f>IF(N673="nulová",J673,0)</f>
        <v>0</v>
      </c>
      <c r="BJ673" s="18" t="s">
        <v>140</v>
      </c>
      <c r="BK673" s="227">
        <f>ROUND(I673*H673,2)</f>
        <v>0</v>
      </c>
      <c r="BL673" s="18" t="s">
        <v>1069</v>
      </c>
      <c r="BM673" s="226" t="s">
        <v>1099</v>
      </c>
    </row>
    <row r="674" s="13" customFormat="1">
      <c r="A674" s="13"/>
      <c r="B674" s="228"/>
      <c r="C674" s="229"/>
      <c r="D674" s="230" t="s">
        <v>142</v>
      </c>
      <c r="E674" s="231" t="s">
        <v>1</v>
      </c>
      <c r="F674" s="232" t="s">
        <v>1100</v>
      </c>
      <c r="G674" s="229"/>
      <c r="H674" s="231" t="s">
        <v>1</v>
      </c>
      <c r="I674" s="233"/>
      <c r="J674" s="229"/>
      <c r="K674" s="229"/>
      <c r="L674" s="234"/>
      <c r="M674" s="235"/>
      <c r="N674" s="236"/>
      <c r="O674" s="236"/>
      <c r="P674" s="236"/>
      <c r="Q674" s="236"/>
      <c r="R674" s="236"/>
      <c r="S674" s="236"/>
      <c r="T674" s="237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38" t="s">
        <v>142</v>
      </c>
      <c r="AU674" s="238" t="s">
        <v>140</v>
      </c>
      <c r="AV674" s="13" t="s">
        <v>84</v>
      </c>
      <c r="AW674" s="13" t="s">
        <v>32</v>
      </c>
      <c r="AX674" s="13" t="s">
        <v>76</v>
      </c>
      <c r="AY674" s="238" t="s">
        <v>132</v>
      </c>
    </row>
    <row r="675" s="13" customFormat="1">
      <c r="A675" s="13"/>
      <c r="B675" s="228"/>
      <c r="C675" s="229"/>
      <c r="D675" s="230" t="s">
        <v>142</v>
      </c>
      <c r="E675" s="231" t="s">
        <v>1</v>
      </c>
      <c r="F675" s="232" t="s">
        <v>1101</v>
      </c>
      <c r="G675" s="229"/>
      <c r="H675" s="231" t="s">
        <v>1</v>
      </c>
      <c r="I675" s="233"/>
      <c r="J675" s="229"/>
      <c r="K675" s="229"/>
      <c r="L675" s="234"/>
      <c r="M675" s="235"/>
      <c r="N675" s="236"/>
      <c r="O675" s="236"/>
      <c r="P675" s="236"/>
      <c r="Q675" s="236"/>
      <c r="R675" s="236"/>
      <c r="S675" s="236"/>
      <c r="T675" s="237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38" t="s">
        <v>142</v>
      </c>
      <c r="AU675" s="238" t="s">
        <v>140</v>
      </c>
      <c r="AV675" s="13" t="s">
        <v>84</v>
      </c>
      <c r="AW675" s="13" t="s">
        <v>32</v>
      </c>
      <c r="AX675" s="13" t="s">
        <v>76</v>
      </c>
      <c r="AY675" s="238" t="s">
        <v>132</v>
      </c>
    </row>
    <row r="676" s="13" customFormat="1">
      <c r="A676" s="13"/>
      <c r="B676" s="228"/>
      <c r="C676" s="229"/>
      <c r="D676" s="230" t="s">
        <v>142</v>
      </c>
      <c r="E676" s="231" t="s">
        <v>1</v>
      </c>
      <c r="F676" s="232" t="s">
        <v>1102</v>
      </c>
      <c r="G676" s="229"/>
      <c r="H676" s="231" t="s">
        <v>1</v>
      </c>
      <c r="I676" s="233"/>
      <c r="J676" s="229"/>
      <c r="K676" s="229"/>
      <c r="L676" s="234"/>
      <c r="M676" s="235"/>
      <c r="N676" s="236"/>
      <c r="O676" s="236"/>
      <c r="P676" s="236"/>
      <c r="Q676" s="236"/>
      <c r="R676" s="236"/>
      <c r="S676" s="236"/>
      <c r="T676" s="237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38" t="s">
        <v>142</v>
      </c>
      <c r="AU676" s="238" t="s">
        <v>140</v>
      </c>
      <c r="AV676" s="13" t="s">
        <v>84</v>
      </c>
      <c r="AW676" s="13" t="s">
        <v>32</v>
      </c>
      <c r="AX676" s="13" t="s">
        <v>76</v>
      </c>
      <c r="AY676" s="238" t="s">
        <v>132</v>
      </c>
    </row>
    <row r="677" s="14" customFormat="1">
      <c r="A677" s="14"/>
      <c r="B677" s="239"/>
      <c r="C677" s="240"/>
      <c r="D677" s="230" t="s">
        <v>142</v>
      </c>
      <c r="E677" s="241" t="s">
        <v>1</v>
      </c>
      <c r="F677" s="242" t="s">
        <v>84</v>
      </c>
      <c r="G677" s="240"/>
      <c r="H677" s="243">
        <v>1</v>
      </c>
      <c r="I677" s="244"/>
      <c r="J677" s="240"/>
      <c r="K677" s="240"/>
      <c r="L677" s="245"/>
      <c r="M677" s="246"/>
      <c r="N677" s="247"/>
      <c r="O677" s="247"/>
      <c r="P677" s="247"/>
      <c r="Q677" s="247"/>
      <c r="R677" s="247"/>
      <c r="S677" s="247"/>
      <c r="T677" s="248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49" t="s">
        <v>142</v>
      </c>
      <c r="AU677" s="249" t="s">
        <v>140</v>
      </c>
      <c r="AV677" s="14" t="s">
        <v>140</v>
      </c>
      <c r="AW677" s="14" t="s">
        <v>32</v>
      </c>
      <c r="AX677" s="14" t="s">
        <v>76</v>
      </c>
      <c r="AY677" s="249" t="s">
        <v>132</v>
      </c>
    </row>
    <row r="678" s="15" customFormat="1">
      <c r="A678" s="15"/>
      <c r="B678" s="250"/>
      <c r="C678" s="251"/>
      <c r="D678" s="230" t="s">
        <v>142</v>
      </c>
      <c r="E678" s="252" t="s">
        <v>1</v>
      </c>
      <c r="F678" s="253" t="s">
        <v>145</v>
      </c>
      <c r="G678" s="251"/>
      <c r="H678" s="254">
        <v>1</v>
      </c>
      <c r="I678" s="255"/>
      <c r="J678" s="251"/>
      <c r="K678" s="251"/>
      <c r="L678" s="256"/>
      <c r="M678" s="257"/>
      <c r="N678" s="258"/>
      <c r="O678" s="258"/>
      <c r="P678" s="258"/>
      <c r="Q678" s="258"/>
      <c r="R678" s="258"/>
      <c r="S678" s="258"/>
      <c r="T678" s="259"/>
      <c r="U678" s="15"/>
      <c r="V678" s="15"/>
      <c r="W678" s="15"/>
      <c r="X678" s="15"/>
      <c r="Y678" s="15"/>
      <c r="Z678" s="15"/>
      <c r="AA678" s="15"/>
      <c r="AB678" s="15"/>
      <c r="AC678" s="15"/>
      <c r="AD678" s="15"/>
      <c r="AE678" s="15"/>
      <c r="AT678" s="260" t="s">
        <v>142</v>
      </c>
      <c r="AU678" s="260" t="s">
        <v>140</v>
      </c>
      <c r="AV678" s="15" t="s">
        <v>139</v>
      </c>
      <c r="AW678" s="15" t="s">
        <v>32</v>
      </c>
      <c r="AX678" s="15" t="s">
        <v>84</v>
      </c>
      <c r="AY678" s="260" t="s">
        <v>132</v>
      </c>
    </row>
    <row r="679" s="2" customFormat="1" ht="16.5" customHeight="1">
      <c r="A679" s="39"/>
      <c r="B679" s="40"/>
      <c r="C679" s="215" t="s">
        <v>1103</v>
      </c>
      <c r="D679" s="215" t="s">
        <v>134</v>
      </c>
      <c r="E679" s="216" t="s">
        <v>1104</v>
      </c>
      <c r="F679" s="217" t="s">
        <v>1105</v>
      </c>
      <c r="G679" s="218" t="s">
        <v>1068</v>
      </c>
      <c r="H679" s="219">
        <v>1</v>
      </c>
      <c r="I679" s="220"/>
      <c r="J679" s="221">
        <f>ROUND(I679*H679,2)</f>
        <v>0</v>
      </c>
      <c r="K679" s="217" t="s">
        <v>138</v>
      </c>
      <c r="L679" s="45"/>
      <c r="M679" s="282" t="s">
        <v>1</v>
      </c>
      <c r="N679" s="283" t="s">
        <v>42</v>
      </c>
      <c r="O679" s="284"/>
      <c r="P679" s="285">
        <f>O679*H679</f>
        <v>0</v>
      </c>
      <c r="Q679" s="285">
        <v>0</v>
      </c>
      <c r="R679" s="285">
        <f>Q679*H679</f>
        <v>0</v>
      </c>
      <c r="S679" s="285">
        <v>0</v>
      </c>
      <c r="T679" s="286">
        <f>S679*H679</f>
        <v>0</v>
      </c>
      <c r="U679" s="39"/>
      <c r="V679" s="39"/>
      <c r="W679" s="39"/>
      <c r="X679" s="39"/>
      <c r="Y679" s="39"/>
      <c r="Z679" s="39"/>
      <c r="AA679" s="39"/>
      <c r="AB679" s="39"/>
      <c r="AC679" s="39"/>
      <c r="AD679" s="39"/>
      <c r="AE679" s="39"/>
      <c r="AR679" s="226" t="s">
        <v>1069</v>
      </c>
      <c r="AT679" s="226" t="s">
        <v>134</v>
      </c>
      <c r="AU679" s="226" t="s">
        <v>140</v>
      </c>
      <c r="AY679" s="18" t="s">
        <v>132</v>
      </c>
      <c r="BE679" s="227">
        <f>IF(N679="základní",J679,0)</f>
        <v>0</v>
      </c>
      <c r="BF679" s="227">
        <f>IF(N679="snížená",J679,0)</f>
        <v>0</v>
      </c>
      <c r="BG679" s="227">
        <f>IF(N679="zákl. přenesená",J679,0)</f>
        <v>0</v>
      </c>
      <c r="BH679" s="227">
        <f>IF(N679="sníž. přenesená",J679,0)</f>
        <v>0</v>
      </c>
      <c r="BI679" s="227">
        <f>IF(N679="nulová",J679,0)</f>
        <v>0</v>
      </c>
      <c r="BJ679" s="18" t="s">
        <v>140</v>
      </c>
      <c r="BK679" s="227">
        <f>ROUND(I679*H679,2)</f>
        <v>0</v>
      </c>
      <c r="BL679" s="18" t="s">
        <v>1069</v>
      </c>
      <c r="BM679" s="226" t="s">
        <v>1106</v>
      </c>
    </row>
    <row r="680" s="2" customFormat="1" ht="6.96" customHeight="1">
      <c r="A680" s="39"/>
      <c r="B680" s="67"/>
      <c r="C680" s="68"/>
      <c r="D680" s="68"/>
      <c r="E680" s="68"/>
      <c r="F680" s="68"/>
      <c r="G680" s="68"/>
      <c r="H680" s="68"/>
      <c r="I680" s="68"/>
      <c r="J680" s="68"/>
      <c r="K680" s="68"/>
      <c r="L680" s="45"/>
      <c r="M680" s="39"/>
      <c r="O680" s="39"/>
      <c r="P680" s="39"/>
      <c r="Q680" s="39"/>
      <c r="R680" s="39"/>
      <c r="S680" s="39"/>
      <c r="T680" s="39"/>
      <c r="U680" s="39"/>
      <c r="V680" s="39"/>
      <c r="W680" s="39"/>
      <c r="X680" s="39"/>
      <c r="Y680" s="39"/>
      <c r="Z680" s="39"/>
      <c r="AA680" s="39"/>
      <c r="AB680" s="39"/>
      <c r="AC680" s="39"/>
      <c r="AD680" s="39"/>
      <c r="AE680" s="39"/>
    </row>
  </sheetData>
  <sheetProtection sheet="1" autoFilter="0" formatColumns="0" formatRows="0" objects="1" scenarios="1" spinCount="100000" saltValue="9RMbDBmhBCnYjC8bzSzm9iZ3BEW5dIvBNoJg/TVFZ+Xohe719eRHE9nKCF/LE1Hia/sDoXSbdtWajk4ufVdddQ==" hashValue="bDJt1R17PUdYAr/XPQtLKMoO5XQhC3Nr4xLQjHSyMHknl3ToV3SqfOy+k6u0Q3B6mYFwti+/CdO/t06MNTMdWw==" algorithmName="SHA-512" password="C6B1"/>
  <autoFilter ref="C138:K679"/>
  <mergeCells count="9">
    <mergeCell ref="E7:H7"/>
    <mergeCell ref="E9:H9"/>
    <mergeCell ref="E18:H18"/>
    <mergeCell ref="E27:H27"/>
    <mergeCell ref="E85:H85"/>
    <mergeCell ref="E87:H87"/>
    <mergeCell ref="E129:H129"/>
    <mergeCell ref="E131:H13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07D793D5A5F9740934F1FB4D608BC0B" ma:contentTypeVersion="16" ma:contentTypeDescription="Vytvoří nový dokument" ma:contentTypeScope="" ma:versionID="4e8988fefb57fccd00c7704726a70c34">
  <xsd:schema xmlns:xsd="http://www.w3.org/2001/XMLSchema" xmlns:xs="http://www.w3.org/2001/XMLSchema" xmlns:p="http://schemas.microsoft.com/office/2006/metadata/properties" xmlns:ns2="44eebfc2-dba9-490f-a426-06bdd91898e6" xmlns:ns3="0c8c0d37-2bee-48b9-a3af-2a8749a2fbd1" targetNamespace="http://schemas.microsoft.com/office/2006/metadata/properties" ma:root="true" ma:fieldsID="93c2cff969d46002bfa1f2e9e6242b18" ns2:_="" ns3:_="">
    <xsd:import namespace="44eebfc2-dba9-490f-a426-06bdd91898e6"/>
    <xsd:import namespace="0c8c0d37-2bee-48b9-a3af-2a8749a2fbd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eebfc2-dba9-490f-a426-06bdd91898e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Značky obrázků" ma:readOnly="false" ma:fieldId="{5cf76f15-5ced-4ddc-b409-7134ff3c332f}" ma:taxonomyMulti="true" ma:sspId="5813b425-8769-472e-9ed0-56c4258d7c6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c0d37-2bee-48b9-a3af-2a8749a2fbd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26b4ed78-8192-4a6c-b518-fdbff58809a1}" ma:internalName="TaxCatchAll" ma:showField="CatchAllData" ma:web="0c8c0d37-2bee-48b9-a3af-2a8749a2fbd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4eebfc2-dba9-490f-a426-06bdd91898e6">
      <Terms xmlns="http://schemas.microsoft.com/office/infopath/2007/PartnerControls"/>
    </lcf76f155ced4ddcb4097134ff3c332f>
    <TaxCatchAll xmlns="0c8c0d37-2bee-48b9-a3af-2a8749a2fbd1" xsi:nil="true"/>
  </documentManagement>
</p:properties>
</file>

<file path=customXml/itemProps1.xml><?xml version="1.0" encoding="utf-8"?>
<ds:datastoreItem xmlns:ds="http://schemas.openxmlformats.org/officeDocument/2006/customXml" ds:itemID="{79C1E905-87A6-4636-A295-5D68CF7A929C}"/>
</file>

<file path=customXml/itemProps2.xml><?xml version="1.0" encoding="utf-8"?>
<ds:datastoreItem xmlns:ds="http://schemas.openxmlformats.org/officeDocument/2006/customXml" ds:itemID="{63EDD658-8D74-4388-B327-600CB7D69171}"/>
</file>

<file path=customXml/itemProps3.xml><?xml version="1.0" encoding="utf-8"?>
<ds:datastoreItem xmlns:ds="http://schemas.openxmlformats.org/officeDocument/2006/customXml" ds:itemID="{7523231C-96E7-4370-A9FE-5D838926C453}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DESKTOP-OMQ29LB\Martin</dc:creator>
  <cp:lastModifiedBy>DESKTOP-OMQ29LB\Martin</cp:lastModifiedBy>
  <dcterms:created xsi:type="dcterms:W3CDTF">2025-09-30T09:46:21Z</dcterms:created>
  <dcterms:modified xsi:type="dcterms:W3CDTF">2025-09-30T09:46:25Z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0x010100107D793D5A5F9740934F1FB4D608BC0B</vt:lpwstr>
  </property>
</Properties>
</file>